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ms09275\Nishinomiya City Dropbox\10401030法人指導課_1\★事業者指定チーム\200_【障害】高品・森園・野口・梶野\06.事業所宛メール決裁\令和7年度\【R7.5月】R6処遇改善実績報告書\HP用\"/>
    </mc:Choice>
  </mc:AlternateContent>
  <bookViews>
    <workbookView xWindow="-108" yWindow="-108" windowWidth="23256" windowHeight="12576" activeTab="1"/>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<sst xmlns="http://schemas.openxmlformats.org/spreadsheetml/2006/main" count="3975" uniqueCount="2032">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</sst>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4" y="1812546"/>
              <a:ext cx="949308" cy="228323"/>
              <a:chOff x="4568508"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19"/>
              <a:ext cx="199849" cy="397889"/>
              <a:chOff x="387950" y="4144039"/>
              <a:chExt cx="206654" cy="41113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9"/>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6"/>
              <a:ext cx="243456" cy="396799"/>
              <a:chOff x="455287" y="4815874"/>
              <a:chExt cx="252352" cy="412470"/>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74"/>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94"/>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4"/>
              <a:ext cx="242556" cy="407324"/>
              <a:chOff x="395212" y="5648296"/>
              <a:chExt cx="251462" cy="422921"/>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8" y="6060500"/>
              <a:ext cx="200547" cy="403452"/>
              <a:chOff x="457188" y="6349391"/>
              <a:chExt cx="209553"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0" y="6349391"/>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8" y="6520630"/>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view="pageBreakPreview" zoomScale="110" zoomScaleNormal="46" zoomScaleSheetLayoutView="110" workbookViewId="0">
      <selection activeCell="AC9" sqref="AC9:AF9"/>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213" t="s">
        <v>0</v>
      </c>
      <c r="AB1" s="213"/>
      <c r="AC1" s="213"/>
      <c r="AD1" s="188" t="str">
        <f>IF(G5="","",G5)</f>
        <v/>
      </c>
      <c r="AE1" s="188"/>
      <c r="AF1" s="188"/>
      <c r="AG1" s="188"/>
      <c r="AH1" s="188"/>
      <c r="AI1" s="188"/>
      <c r="AJ1" s="188"/>
      <c r="AK1" s="188"/>
    </row>
    <row r="2" spans="2:65" ht="23.25" customHeight="1">
      <c r="B2" s="200" t="s">
        <v>2013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5" t="s">
        <v>2018</v>
      </c>
      <c r="C4" s="215"/>
      <c r="D4" s="215"/>
      <c r="E4" s="215"/>
      <c r="F4" s="215"/>
      <c r="G4" s="291" t="s">
        <v>2</v>
      </c>
      <c r="H4" s="291"/>
      <c r="I4" s="291"/>
      <c r="J4" s="291"/>
      <c r="K4" s="291"/>
      <c r="L4" s="291"/>
      <c r="M4" s="291"/>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14"/>
      <c r="C5" s="214"/>
      <c r="D5" s="214"/>
      <c r="E5" s="214"/>
      <c r="F5" s="214"/>
      <c r="G5" s="292"/>
      <c r="H5" s="292"/>
      <c r="I5" s="292"/>
      <c r="J5" s="292"/>
      <c r="K5" s="292"/>
      <c r="L5" s="292"/>
      <c r="M5" s="292"/>
      <c r="N5" s="287"/>
      <c r="O5" s="287"/>
      <c r="P5" s="287"/>
      <c r="Q5" s="287"/>
      <c r="R5" s="287"/>
      <c r="S5" s="287"/>
      <c r="T5" s="288"/>
      <c r="U5" s="289"/>
      <c r="V5" s="289"/>
      <c r="W5" s="289"/>
      <c r="X5" s="289"/>
      <c r="Y5" s="289"/>
      <c r="Z5" s="289"/>
      <c r="AA5" s="289"/>
      <c r="AB5" s="290"/>
      <c r="AC5" s="274"/>
      <c r="AD5" s="274"/>
      <c r="AE5" s="274"/>
      <c r="AF5" s="274"/>
      <c r="AG5" s="274"/>
      <c r="AH5" s="274"/>
      <c r="AI5" s="274"/>
      <c r="AJ5" s="274"/>
      <c r="AK5" s="27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6" t="s">
        <v>4</v>
      </c>
      <c r="C7" s="227"/>
      <c r="D7" s="227"/>
      <c r="E7" s="227"/>
      <c r="F7" s="228"/>
      <c r="G7" s="226"/>
      <c r="H7" s="227"/>
      <c r="I7" s="293" t="s">
        <v>1937</v>
      </c>
      <c r="J7" s="293"/>
      <c r="K7" s="293"/>
      <c r="L7" s="293"/>
      <c r="M7" s="293"/>
      <c r="N7" s="293"/>
      <c r="O7" s="293"/>
      <c r="P7" s="293"/>
      <c r="Q7" s="293"/>
      <c r="R7" s="293"/>
      <c r="S7" s="293"/>
      <c r="T7" s="293"/>
      <c r="U7" s="293"/>
      <c r="V7" s="293"/>
      <c r="W7" s="293"/>
      <c r="X7" s="294"/>
      <c r="Y7" s="209" t="str">
        <f>IF(OR(H98=4,H98=5),"R6.6以降の新加算の
区分（どちらか選択）","R"&amp;F98&amp;"."&amp;H98&amp;"以降の新加算の
区分（どちらか選択）")</f>
        <v>R6.6以降の新加算の
区分（どちらか選択）</v>
      </c>
      <c r="Z7" s="209"/>
      <c r="AA7" s="209"/>
      <c r="AB7" s="209"/>
      <c r="AC7" s="209"/>
      <c r="AD7" s="209"/>
      <c r="AE7" s="209"/>
      <c r="AF7" s="209"/>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6"/>
      <c r="C8" s="217"/>
      <c r="D8" s="217"/>
      <c r="E8" s="217"/>
      <c r="F8" s="218"/>
      <c r="G8" s="222" t="s">
        <v>1894</v>
      </c>
      <c r="H8" s="223"/>
      <c r="I8" s="206" t="str">
        <f>IFERROR(IF(OR(H98=4,H98=5),IF(AM8=1,"処遇加算Ⅰ",IF(AM8=2,"処遇加算Ⅱ","")),""),"")</f>
        <v/>
      </c>
      <c r="J8" s="207"/>
      <c r="K8" s="207"/>
      <c r="L8" s="208"/>
      <c r="M8" s="206" t="str">
        <f>IFERROR(IF(OR(H98=4,H98=5),IF(AM8=1,"特定加算なし",IF(AM8=2,"特定加算なし","")),""),"")</f>
        <v/>
      </c>
      <c r="N8" s="207"/>
      <c r="O8" s="207"/>
      <c r="P8" s="208"/>
      <c r="Q8" s="206" t="str">
        <f>IFERROR(IF(OR(H98=4,H98=5),IF(AM8=1,"ベア加算",IF(AM8=2,"ベア加算","")),""),"")</f>
        <v/>
      </c>
      <c r="R8" s="207"/>
      <c r="S8" s="207"/>
      <c r="T8" s="208"/>
      <c r="U8" s="295" t="s">
        <v>1873</v>
      </c>
      <c r="V8" s="295"/>
      <c r="W8" s="295"/>
      <c r="X8" s="296"/>
      <c r="Y8" s="38"/>
      <c r="Z8" s="284" t="s">
        <v>76</v>
      </c>
      <c r="AA8" s="285"/>
      <c r="AB8" s="286"/>
      <c r="AC8" s="39"/>
      <c r="AD8" s="279" t="s">
        <v>77</v>
      </c>
      <c r="AE8" s="279"/>
      <c r="AF8" s="280"/>
      <c r="AM8" s="276">
        <v>0</v>
      </c>
      <c r="AN8" s="253" t="s">
        <v>1957</v>
      </c>
      <c r="AO8" s="254"/>
      <c r="AP8" s="254"/>
      <c r="AQ8" s="254"/>
      <c r="AR8" s="254"/>
      <c r="AS8" s="254"/>
      <c r="AT8" s="254"/>
      <c r="AU8" s="254"/>
      <c r="AV8" s="254"/>
      <c r="AW8" s="254"/>
      <c r="AX8" s="254"/>
      <c r="AY8" s="254"/>
      <c r="AZ8" s="254"/>
      <c r="BA8" s="254"/>
      <c r="BB8" s="254"/>
      <c r="BC8" s="254"/>
      <c r="BD8" s="254"/>
      <c r="BE8" s="254"/>
      <c r="BF8" s="254"/>
      <c r="BG8" s="254"/>
      <c r="BH8" s="254"/>
      <c r="BI8" s="254"/>
      <c r="BJ8" s="254"/>
      <c r="BK8" s="255"/>
    </row>
    <row r="9" spans="2:65" ht="14.25" customHeight="1" thickBot="1">
      <c r="B9" s="219"/>
      <c r="C9" s="220"/>
      <c r="D9" s="220"/>
      <c r="E9" s="220"/>
      <c r="F9" s="221"/>
      <c r="G9" s="224" t="s">
        <v>1892</v>
      </c>
      <c r="H9" s="225"/>
      <c r="I9" s="210" t="str">
        <f>IFERROR(VLOOKUP(AC5,【参考】数式用!$A$5:$N$37,MATCH(I8,【参考】数式用!$B$4:$J$4,0)+1,FALSE),"")</f>
        <v/>
      </c>
      <c r="J9" s="211"/>
      <c r="K9" s="211"/>
      <c r="L9" s="212"/>
      <c r="M9" s="210" t="str">
        <f>IFERROR(VLOOKUP(AC5,【参考】数式用!$A$5:$N$37,MATCH(M8,【参考】数式用!$B$4:$J$4,0)+1,FALSE),"")</f>
        <v/>
      </c>
      <c r="N9" s="211"/>
      <c r="O9" s="211"/>
      <c r="P9" s="212"/>
      <c r="Q9" s="210" t="str">
        <f>IFERROR(VLOOKUP(AC5,【参考】数式用!$A$5:$N$37,MATCH(Q8,【参考】数式用!$B$4:$J$4,0)+1,FALSE),"")</f>
        <v/>
      </c>
      <c r="R9" s="211"/>
      <c r="S9" s="211"/>
      <c r="T9" s="212"/>
      <c r="U9" s="211">
        <f>SUM(I9,M9,Q9)</f>
        <v>0</v>
      </c>
      <c r="V9" s="211"/>
      <c r="W9" s="211"/>
      <c r="X9" s="297"/>
      <c r="Y9" s="281" t="str">
        <f>IFERROR(IF(AM8=1,VLOOKUP(AC5,【参考】数式用!$A$5:$N$37,13,FALSE),""),"")</f>
        <v/>
      </c>
      <c r="Z9" s="282"/>
      <c r="AA9" s="282"/>
      <c r="AB9" s="282"/>
      <c r="AC9" s="282" t="str">
        <f>IFERROR(IF(AM8=2,VLOOKUP(AC5,【参考】数式用!$A$5:$N$37,14,FALSE),""),"")</f>
        <v/>
      </c>
      <c r="AD9" s="282"/>
      <c r="AE9" s="282"/>
      <c r="AF9" s="283"/>
      <c r="AM9" s="277"/>
      <c r="AN9" s="256"/>
      <c r="AO9" s="257"/>
      <c r="AP9" s="257"/>
      <c r="AQ9" s="257"/>
      <c r="AR9" s="257"/>
      <c r="AS9" s="257"/>
      <c r="AT9" s="257"/>
      <c r="AU9" s="257"/>
      <c r="AV9" s="257"/>
      <c r="AW9" s="257"/>
      <c r="AX9" s="257"/>
      <c r="AY9" s="257"/>
      <c r="AZ9" s="257"/>
      <c r="BA9" s="257"/>
      <c r="BB9" s="257"/>
      <c r="BC9" s="257"/>
      <c r="BD9" s="257"/>
      <c r="BE9" s="257"/>
      <c r="BF9" s="257"/>
      <c r="BG9" s="257"/>
      <c r="BH9" s="257"/>
      <c r="BI9" s="257"/>
      <c r="BJ9" s="257"/>
      <c r="BK9" s="258"/>
    </row>
    <row r="10" spans="2:65" ht="12" customHeight="1" thickBot="1">
      <c r="B10" s="298" t="s">
        <v>9</v>
      </c>
      <c r="C10" s="298"/>
      <c r="D10" s="298"/>
      <c r="E10" s="298"/>
      <c r="F10" s="298"/>
      <c r="G10" s="298"/>
      <c r="H10" s="298"/>
      <c r="I10" s="298"/>
      <c r="J10" s="298"/>
      <c r="K10" s="298"/>
      <c r="L10" s="298"/>
      <c r="M10" s="298"/>
      <c r="N10" s="36"/>
      <c r="O10" s="36"/>
      <c r="P10" s="36"/>
      <c r="Q10" s="36"/>
      <c r="R10" s="36"/>
      <c r="S10" s="36"/>
      <c r="T10" s="36"/>
      <c r="U10" s="36"/>
      <c r="V10" s="36"/>
      <c r="W10" s="36"/>
      <c r="X10" s="36"/>
      <c r="Y10" s="36"/>
      <c r="Z10" s="36"/>
      <c r="AA10" s="36"/>
      <c r="AB10" s="36"/>
      <c r="AC10" s="36"/>
      <c r="AM10" s="40"/>
      <c r="AN10" s="259"/>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1"/>
    </row>
    <row r="11" spans="2:65" ht="9" customHeight="1">
      <c r="B11" s="299"/>
      <c r="C11" s="299"/>
      <c r="D11" s="299"/>
      <c r="E11" s="299"/>
      <c r="F11" s="299"/>
      <c r="G11" s="299"/>
      <c r="H11" s="299"/>
      <c r="I11" s="299"/>
      <c r="J11" s="299"/>
      <c r="K11" s="299"/>
      <c r="L11" s="299"/>
      <c r="M11" s="299"/>
      <c r="N11" s="36"/>
      <c r="O11" s="36"/>
      <c r="P11" s="36"/>
      <c r="Q11" s="36"/>
      <c r="R11" s="36"/>
      <c r="S11" s="36"/>
      <c r="T11" s="36"/>
      <c r="U11" s="36"/>
      <c r="V11" s="36"/>
      <c r="W11" s="36"/>
      <c r="X11" s="36"/>
      <c r="Y11" s="36"/>
      <c r="Z11" s="36"/>
      <c r="AA11" s="36"/>
      <c r="AB11" s="36"/>
      <c r="AC11" s="36"/>
      <c r="AM11" s="40"/>
    </row>
    <row r="12" spans="2:65" s="27" customFormat="1" ht="6.9" customHeight="1">
      <c r="B12" s="321" t="s">
        <v>52</v>
      </c>
      <c r="C12" s="322"/>
      <c r="D12" s="322"/>
      <c r="E12" s="322"/>
      <c r="F12" s="322"/>
      <c r="G12" s="322"/>
      <c r="H12" s="322"/>
      <c r="I12" s="322"/>
      <c r="J12" s="322"/>
      <c r="K12" s="322"/>
      <c r="L12" s="322"/>
      <c r="M12" s="323"/>
      <c r="N12" s="262" t="str">
        <f>IFERROR(IF(AM8&lt;&gt;0,T105+Y105,"先に新加算の区分を選択"),"")</f>
        <v>先に新加算の区分を選択</v>
      </c>
      <c r="O12" s="263"/>
      <c r="P12" s="263"/>
      <c r="Q12" s="263"/>
      <c r="R12" s="264"/>
      <c r="S12" s="271" t="s">
        <v>10</v>
      </c>
      <c r="T12" s="320" t="s">
        <v>11</v>
      </c>
      <c r="U12" s="229" t="s">
        <v>12</v>
      </c>
      <c r="V12" s="31"/>
      <c r="W12" s="31"/>
      <c r="X12" s="31"/>
      <c r="Y12" s="31"/>
      <c r="Z12" s="31"/>
      <c r="AA12" s="31"/>
      <c r="AB12" s="31"/>
      <c r="AC12" s="31"/>
      <c r="AD12" s="31"/>
      <c r="AE12" s="31"/>
      <c r="AM12" s="40"/>
      <c r="BL12" s="33"/>
      <c r="BM12" s="33"/>
    </row>
    <row r="13" spans="2:65" s="27" customFormat="1" ht="6.9" customHeight="1" thickBot="1">
      <c r="B13" s="324"/>
      <c r="C13" s="325"/>
      <c r="D13" s="325"/>
      <c r="E13" s="325"/>
      <c r="F13" s="325"/>
      <c r="G13" s="325"/>
      <c r="H13" s="325"/>
      <c r="I13" s="325"/>
      <c r="J13" s="325"/>
      <c r="K13" s="325"/>
      <c r="L13" s="325"/>
      <c r="M13" s="326"/>
      <c r="N13" s="265"/>
      <c r="O13" s="266"/>
      <c r="P13" s="266"/>
      <c r="Q13" s="266"/>
      <c r="R13" s="267"/>
      <c r="S13" s="272"/>
      <c r="T13" s="320"/>
      <c r="U13" s="229"/>
      <c r="V13" s="31"/>
      <c r="W13" s="31"/>
      <c r="X13" s="31"/>
      <c r="Y13" s="31"/>
      <c r="Z13" s="31"/>
      <c r="AA13" s="31"/>
      <c r="AB13" s="31"/>
      <c r="AC13" s="31"/>
      <c r="AD13" s="31"/>
      <c r="AE13" s="31"/>
      <c r="AM13" s="40"/>
      <c r="BL13" s="33"/>
      <c r="BM13" s="33"/>
    </row>
    <row r="14" spans="2:65" s="27" customFormat="1" ht="6.9" customHeight="1">
      <c r="B14" s="327"/>
      <c r="C14" s="328"/>
      <c r="D14" s="328"/>
      <c r="E14" s="328"/>
      <c r="F14" s="328"/>
      <c r="G14" s="328"/>
      <c r="H14" s="328"/>
      <c r="I14" s="328"/>
      <c r="J14" s="328"/>
      <c r="K14" s="328"/>
      <c r="L14" s="328"/>
      <c r="M14" s="329"/>
      <c r="N14" s="268"/>
      <c r="O14" s="269"/>
      <c r="P14" s="269"/>
      <c r="Q14" s="269"/>
      <c r="R14" s="270"/>
      <c r="S14" s="273"/>
      <c r="T14" s="320"/>
      <c r="U14" s="229"/>
      <c r="V14" s="31"/>
      <c r="W14" s="278" t="s">
        <v>1885</v>
      </c>
      <c r="X14" s="278"/>
      <c r="Y14" s="278"/>
      <c r="Z14" s="278"/>
      <c r="AA14" s="278"/>
      <c r="AB14" s="278"/>
      <c r="AC14" s="278"/>
      <c r="AD14" s="40"/>
      <c r="AE14" s="31"/>
      <c r="AF14" s="31"/>
      <c r="AG14" s="31"/>
      <c r="AH14" s="31"/>
      <c r="AI14" s="31"/>
      <c r="AJ14" s="31"/>
      <c r="AK14" s="300" t="str">
        <f>IFERROR(IF(N15="","",IF(N15&gt;=N12,"○","×")),"")</f>
        <v/>
      </c>
      <c r="AM14" s="40"/>
      <c r="AN14" s="253" t="s">
        <v>1953</v>
      </c>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5"/>
      <c r="BL14" s="33"/>
      <c r="BM14" s="33"/>
    </row>
    <row r="15" spans="2:65" s="27" customFormat="1" ht="6.9" customHeight="1" thickBot="1">
      <c r="B15" s="321" t="s">
        <v>53</v>
      </c>
      <c r="C15" s="322"/>
      <c r="D15" s="322"/>
      <c r="E15" s="322"/>
      <c r="F15" s="322"/>
      <c r="G15" s="322"/>
      <c r="H15" s="322"/>
      <c r="I15" s="322"/>
      <c r="J15" s="322"/>
      <c r="K15" s="322"/>
      <c r="L15" s="322"/>
      <c r="M15" s="323"/>
      <c r="N15" s="311"/>
      <c r="O15" s="312"/>
      <c r="P15" s="312"/>
      <c r="Q15" s="312"/>
      <c r="R15" s="313"/>
      <c r="S15" s="271" t="s">
        <v>10</v>
      </c>
      <c r="T15" s="320" t="s">
        <v>11</v>
      </c>
      <c r="U15" s="229" t="s">
        <v>13</v>
      </c>
      <c r="V15" s="31"/>
      <c r="W15" s="278"/>
      <c r="X15" s="278"/>
      <c r="Y15" s="278"/>
      <c r="Z15" s="278"/>
      <c r="AA15" s="278"/>
      <c r="AB15" s="278"/>
      <c r="AC15" s="278"/>
      <c r="AD15" s="40"/>
      <c r="AE15" s="31"/>
      <c r="AF15" s="31"/>
      <c r="AG15" s="31"/>
      <c r="AH15" s="31"/>
      <c r="AI15" s="31"/>
      <c r="AJ15" s="31"/>
      <c r="AK15" s="301"/>
      <c r="AM15" s="40"/>
      <c r="AN15" s="259"/>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1"/>
      <c r="BL15" s="33"/>
      <c r="BM15" s="33"/>
    </row>
    <row r="16" spans="2:65" s="27" customFormat="1" ht="6.9" customHeight="1">
      <c r="B16" s="324"/>
      <c r="C16" s="325"/>
      <c r="D16" s="325"/>
      <c r="E16" s="325"/>
      <c r="F16" s="325"/>
      <c r="G16" s="325"/>
      <c r="H16" s="325"/>
      <c r="I16" s="325"/>
      <c r="J16" s="325"/>
      <c r="K16" s="325"/>
      <c r="L16" s="325"/>
      <c r="M16" s="326"/>
      <c r="N16" s="314"/>
      <c r="O16" s="315"/>
      <c r="P16" s="315"/>
      <c r="Q16" s="315"/>
      <c r="R16" s="316"/>
      <c r="S16" s="272"/>
      <c r="T16" s="320"/>
      <c r="U16" s="22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7"/>
      <c r="C17" s="328"/>
      <c r="D17" s="328"/>
      <c r="E17" s="328"/>
      <c r="F17" s="328"/>
      <c r="G17" s="328"/>
      <c r="H17" s="328"/>
      <c r="I17" s="328"/>
      <c r="J17" s="328"/>
      <c r="K17" s="328"/>
      <c r="L17" s="328"/>
      <c r="M17" s="329"/>
      <c r="N17" s="317"/>
      <c r="O17" s="318"/>
      <c r="P17" s="318"/>
      <c r="Q17" s="318"/>
      <c r="R17" s="319"/>
      <c r="S17" s="273"/>
      <c r="T17" s="320"/>
      <c r="U17" s="22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02" t="s">
        <v>1950</v>
      </c>
      <c r="C18" s="303"/>
      <c r="D18" s="303"/>
      <c r="E18" s="303"/>
      <c r="F18" s="303"/>
      <c r="G18" s="303"/>
      <c r="H18" s="303"/>
      <c r="I18" s="303"/>
      <c r="J18" s="303"/>
      <c r="K18" s="303"/>
      <c r="L18" s="303"/>
      <c r="M18" s="304"/>
      <c r="N18" s="330" t="str">
        <f>IFERROR(ROUNDDOWN(ROUNDDOWN(ROUND(T5*VLOOKUP(AC5,【参考】数式用!$A$5:$N$37,14,FALSE),0),0)*AD108*0.5,0),"")</f>
        <v/>
      </c>
      <c r="O18" s="331"/>
      <c r="P18" s="331"/>
      <c r="Q18" s="331"/>
      <c r="R18" s="332"/>
      <c r="S18" s="271" t="s">
        <v>10</v>
      </c>
      <c r="T18" s="320" t="s">
        <v>11</v>
      </c>
      <c r="U18" s="229" t="s">
        <v>14</v>
      </c>
      <c r="V18" s="31"/>
      <c r="W18" s="41"/>
      <c r="X18" s="41"/>
      <c r="Y18" s="41"/>
      <c r="Z18" s="41"/>
      <c r="AA18" s="41"/>
      <c r="AB18" s="41"/>
      <c r="AC18" s="41"/>
      <c r="AD18" s="191" t="s">
        <v>1887</v>
      </c>
      <c r="AE18" s="192"/>
      <c r="AF18" s="192"/>
      <c r="AG18" s="192"/>
      <c r="AH18" s="192"/>
      <c r="AI18" s="192"/>
      <c r="AJ18" s="192"/>
      <c r="AK18" s="193"/>
      <c r="AL18" s="31"/>
      <c r="AM18" s="40"/>
      <c r="BL18" s="33"/>
      <c r="BM18" s="33"/>
    </row>
    <row r="19" spans="2:65" s="27" customFormat="1" ht="6.9" customHeight="1">
      <c r="B19" s="305"/>
      <c r="C19" s="306"/>
      <c r="D19" s="306"/>
      <c r="E19" s="306"/>
      <c r="F19" s="306"/>
      <c r="G19" s="306"/>
      <c r="H19" s="306"/>
      <c r="I19" s="306"/>
      <c r="J19" s="306"/>
      <c r="K19" s="306"/>
      <c r="L19" s="306"/>
      <c r="M19" s="307"/>
      <c r="N19" s="333"/>
      <c r="O19" s="334"/>
      <c r="P19" s="334"/>
      <c r="Q19" s="334"/>
      <c r="R19" s="335"/>
      <c r="S19" s="272"/>
      <c r="T19" s="320"/>
      <c r="U19" s="229"/>
      <c r="V19" s="31"/>
      <c r="W19" s="41"/>
      <c r="X19" s="41"/>
      <c r="Y19" s="41"/>
      <c r="Z19" s="41"/>
      <c r="AA19" s="41"/>
      <c r="AB19" s="41"/>
      <c r="AC19" s="41"/>
      <c r="AD19" s="194"/>
      <c r="AE19" s="195"/>
      <c r="AF19" s="195"/>
      <c r="AG19" s="195"/>
      <c r="AH19" s="195"/>
      <c r="AI19" s="195"/>
      <c r="AJ19" s="195"/>
      <c r="AK19" s="196"/>
      <c r="AL19" s="31"/>
      <c r="AM19" s="40"/>
      <c r="BL19" s="33"/>
      <c r="BM19" s="33"/>
    </row>
    <row r="20" spans="2:65" s="27" customFormat="1" ht="6.9" customHeight="1">
      <c r="B20" s="308"/>
      <c r="C20" s="309"/>
      <c r="D20" s="309"/>
      <c r="E20" s="309"/>
      <c r="F20" s="309"/>
      <c r="G20" s="309"/>
      <c r="H20" s="309"/>
      <c r="I20" s="309"/>
      <c r="J20" s="309"/>
      <c r="K20" s="309"/>
      <c r="L20" s="309"/>
      <c r="M20" s="310"/>
      <c r="N20" s="336"/>
      <c r="O20" s="337"/>
      <c r="P20" s="337"/>
      <c r="Q20" s="337"/>
      <c r="R20" s="338"/>
      <c r="S20" s="273"/>
      <c r="T20" s="320"/>
      <c r="U20" s="229"/>
      <c r="V20" s="31"/>
      <c r="W20" s="278" t="s">
        <v>1886</v>
      </c>
      <c r="X20" s="278"/>
      <c r="Y20" s="278"/>
      <c r="Z20" s="278"/>
      <c r="AA20" s="278"/>
      <c r="AB20" s="278"/>
      <c r="AC20" s="278"/>
      <c r="AD20" s="194"/>
      <c r="AE20" s="195"/>
      <c r="AF20" s="195"/>
      <c r="AG20" s="195"/>
      <c r="AH20" s="195"/>
      <c r="AI20" s="195"/>
      <c r="AJ20" s="195"/>
      <c r="AK20" s="196"/>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02" t="s">
        <v>1951</v>
      </c>
      <c r="C21" s="303"/>
      <c r="D21" s="303"/>
      <c r="E21" s="303"/>
      <c r="F21" s="303"/>
      <c r="G21" s="303"/>
      <c r="H21" s="303"/>
      <c r="I21" s="303"/>
      <c r="J21" s="303"/>
      <c r="K21" s="303"/>
      <c r="L21" s="303"/>
      <c r="M21" s="304"/>
      <c r="N21" s="311"/>
      <c r="O21" s="312"/>
      <c r="P21" s="312"/>
      <c r="Q21" s="312"/>
      <c r="R21" s="313"/>
      <c r="S21" s="271" t="s">
        <v>10</v>
      </c>
      <c r="T21" s="320" t="s">
        <v>11</v>
      </c>
      <c r="U21" s="229" t="s">
        <v>75</v>
      </c>
      <c r="V21" s="31"/>
      <c r="W21" s="278"/>
      <c r="X21" s="278"/>
      <c r="Y21" s="278"/>
      <c r="Z21" s="278"/>
      <c r="AA21" s="278"/>
      <c r="AB21" s="278"/>
      <c r="AC21" s="278"/>
      <c r="AD21" s="194"/>
      <c r="AE21" s="195"/>
      <c r="AF21" s="195"/>
      <c r="AG21" s="195"/>
      <c r="AH21" s="195"/>
      <c r="AI21" s="195"/>
      <c r="AJ21" s="195"/>
      <c r="AK21" s="196"/>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5"/>
      <c r="C22" s="306"/>
      <c r="D22" s="306"/>
      <c r="E22" s="306"/>
      <c r="F22" s="306"/>
      <c r="G22" s="306"/>
      <c r="H22" s="306"/>
      <c r="I22" s="306"/>
      <c r="J22" s="306"/>
      <c r="K22" s="306"/>
      <c r="L22" s="306"/>
      <c r="M22" s="307"/>
      <c r="N22" s="314"/>
      <c r="O22" s="315"/>
      <c r="P22" s="315"/>
      <c r="Q22" s="315"/>
      <c r="R22" s="316"/>
      <c r="S22" s="272"/>
      <c r="T22" s="320"/>
      <c r="U22" s="229"/>
      <c r="V22" s="31"/>
      <c r="W22" s="31"/>
      <c r="X22" s="31"/>
      <c r="Y22" s="31"/>
      <c r="Z22" s="31"/>
      <c r="AA22" s="31"/>
      <c r="AB22" s="31"/>
      <c r="AC22" s="31"/>
      <c r="AD22" s="194"/>
      <c r="AE22" s="195"/>
      <c r="AF22" s="195"/>
      <c r="AG22" s="195"/>
      <c r="AH22" s="195"/>
      <c r="AI22" s="195"/>
      <c r="AJ22" s="195"/>
      <c r="AK22" s="196"/>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8"/>
      <c r="C23" s="309"/>
      <c r="D23" s="309"/>
      <c r="E23" s="309"/>
      <c r="F23" s="309"/>
      <c r="G23" s="309"/>
      <c r="H23" s="309"/>
      <c r="I23" s="309"/>
      <c r="J23" s="309"/>
      <c r="K23" s="309"/>
      <c r="L23" s="309"/>
      <c r="M23" s="310"/>
      <c r="N23" s="317"/>
      <c r="O23" s="318"/>
      <c r="P23" s="318"/>
      <c r="Q23" s="318"/>
      <c r="R23" s="319"/>
      <c r="S23" s="273"/>
      <c r="T23" s="320"/>
      <c r="U23" s="229"/>
      <c r="V23" s="31"/>
      <c r="W23" s="31"/>
      <c r="X23" s="31"/>
      <c r="Y23" s="31"/>
      <c r="Z23" s="31"/>
      <c r="AA23" s="31"/>
      <c r="AB23" s="31"/>
      <c r="AC23" s="31"/>
      <c r="AD23" s="194"/>
      <c r="AE23" s="195"/>
      <c r="AF23" s="195"/>
      <c r="AG23" s="195"/>
      <c r="AH23" s="195"/>
      <c r="AI23" s="195"/>
      <c r="AJ23" s="195"/>
      <c r="AK23" s="196"/>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7"/>
      <c r="AE24" s="198"/>
      <c r="AF24" s="198"/>
      <c r="AG24" s="198"/>
      <c r="AH24" s="198"/>
      <c r="AI24" s="198"/>
      <c r="AJ24" s="198"/>
      <c r="AK24" s="199"/>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1" t="str">
        <f>IFERROR(IF(AND(AM8=1,OR(AM29=0,AM33=0,AM40=0,AM44=0)),"×",IF(AND(AM8=2,OR(AM29=0,AM33=0,AM40=0)),"×","○")),"")</f>
        <v>○</v>
      </c>
      <c r="AM26" s="40"/>
      <c r="AN26" s="253" t="s">
        <v>1954</v>
      </c>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c r="BK26" s="25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2"/>
      <c r="AM27" s="40"/>
      <c r="AN27" s="259"/>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1"/>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4" t="s">
        <v>1897</v>
      </c>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0" t="s">
        <v>1955</v>
      </c>
      <c r="AO48" s="391"/>
      <c r="AP48" s="391"/>
      <c r="AQ48" s="391"/>
      <c r="AR48" s="391"/>
      <c r="AS48" s="391"/>
      <c r="AT48" s="391"/>
      <c r="AU48" s="391"/>
      <c r="AV48" s="391"/>
      <c r="AW48" s="391"/>
      <c r="AX48" s="391"/>
      <c r="AY48" s="391"/>
      <c r="AZ48" s="391"/>
      <c r="BA48" s="391"/>
      <c r="BB48" s="391"/>
      <c r="BC48" s="391"/>
      <c r="BD48" s="391"/>
      <c r="BE48" s="391"/>
      <c r="BF48" s="391"/>
      <c r="BG48" s="391"/>
      <c r="BH48" s="391"/>
      <c r="BI48" s="391"/>
      <c r="BJ48" s="391"/>
      <c r="BK48" s="392"/>
    </row>
    <row r="49" spans="2:41" ht="24.75" customHeight="1">
      <c r="B49" s="53"/>
      <c r="C49" s="395" t="s">
        <v>89</v>
      </c>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7"/>
      <c r="AM49" s="142" t="b">
        <v>0</v>
      </c>
      <c r="AN49" s="30"/>
      <c r="AO49" s="30"/>
    </row>
    <row r="50" spans="2:41" ht="25.5" customHeight="1">
      <c r="B50" s="54"/>
      <c r="C50" s="395" t="s">
        <v>48</v>
      </c>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M50" s="142" t="b">
        <v>0</v>
      </c>
    </row>
    <row r="51" spans="2:41" ht="15.75" customHeight="1">
      <c r="B51" s="54"/>
      <c r="C51" s="395" t="s">
        <v>49</v>
      </c>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M51" s="142" t="b">
        <v>0</v>
      </c>
    </row>
    <row r="52" spans="2:41" ht="16.5" customHeight="1" thickBot="1">
      <c r="B52" s="55"/>
      <c r="C52" s="398" t="s">
        <v>50</v>
      </c>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1" t="str">
        <f>IFERROR(IF(AND(E58&lt;&gt;"",H58&lt;&gt;"",K58&lt;&gt;"",R58&lt;&gt;"",T59&lt;&gt;"",AA59&lt;&gt;""),"○","×"),"")</f>
        <v>×</v>
      </c>
      <c r="AM54" s="40"/>
    </row>
    <row r="55" spans="2:41" ht="12.9" customHeight="1" thickBot="1">
      <c r="B55" s="58"/>
      <c r="C55" s="393" t="s">
        <v>86</v>
      </c>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59"/>
      <c r="AK55" s="202"/>
      <c r="AM55" s="40"/>
    </row>
    <row r="56" spans="2:41" ht="17.100000000000001" customHeight="1">
      <c r="B56" s="58"/>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400"/>
      <c r="F58" s="401"/>
      <c r="G58" s="63" t="s">
        <v>41</v>
      </c>
      <c r="H58" s="400"/>
      <c r="I58" s="401"/>
      <c r="J58" s="63" t="s">
        <v>42</v>
      </c>
      <c r="K58" s="400"/>
      <c r="L58" s="401"/>
      <c r="M58" s="63" t="s">
        <v>43</v>
      </c>
      <c r="N58" s="59"/>
      <c r="O58" s="402" t="s">
        <v>44</v>
      </c>
      <c r="P58" s="402"/>
      <c r="Q58" s="402"/>
      <c r="R58" s="403"/>
      <c r="S58" s="403"/>
      <c r="T58" s="403"/>
      <c r="U58" s="403"/>
      <c r="V58" s="403"/>
      <c r="W58" s="403"/>
      <c r="X58" s="403"/>
      <c r="Y58" s="403"/>
      <c r="Z58" s="403"/>
      <c r="AA58" s="403"/>
      <c r="AB58" s="403"/>
      <c r="AC58" s="403"/>
      <c r="AD58" s="403"/>
      <c r="AE58" s="403"/>
      <c r="AF58" s="403"/>
      <c r="AG58" s="403"/>
      <c r="AH58" s="403"/>
      <c r="AI58" s="403"/>
      <c r="AJ58" s="64"/>
      <c r="AK58" s="65"/>
      <c r="AM58" s="40"/>
    </row>
    <row r="59" spans="2:41">
      <c r="B59" s="62"/>
      <c r="C59" s="66"/>
      <c r="D59" s="63"/>
      <c r="E59" s="63"/>
      <c r="F59" s="63"/>
      <c r="G59" s="63"/>
      <c r="H59" s="63"/>
      <c r="I59" s="63"/>
      <c r="J59" s="63"/>
      <c r="K59" s="63"/>
      <c r="L59" s="63"/>
      <c r="M59" s="63"/>
      <c r="N59" s="63"/>
      <c r="O59" s="345" t="s">
        <v>45</v>
      </c>
      <c r="P59" s="345"/>
      <c r="Q59" s="345"/>
      <c r="R59" s="355" t="s">
        <v>46</v>
      </c>
      <c r="S59" s="355"/>
      <c r="T59" s="344"/>
      <c r="U59" s="344"/>
      <c r="V59" s="344"/>
      <c r="W59" s="344"/>
      <c r="X59" s="344"/>
      <c r="Y59" s="356" t="s">
        <v>47</v>
      </c>
      <c r="Z59" s="356"/>
      <c r="AA59" s="344"/>
      <c r="AB59" s="344"/>
      <c r="AC59" s="344"/>
      <c r="AD59" s="344"/>
      <c r="AE59" s="344"/>
      <c r="AF59" s="344"/>
      <c r="AG59" s="344"/>
      <c r="AH59" s="344"/>
      <c r="AI59" s="34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5" t="s">
        <v>44</v>
      </c>
      <c r="C63" s="275"/>
      <c r="D63" s="275"/>
      <c r="E63" s="346" t="s">
        <v>1875</v>
      </c>
      <c r="F63" s="346"/>
      <c r="G63" s="346"/>
      <c r="H63" s="347"/>
      <c r="I63" s="347"/>
      <c r="J63" s="347"/>
      <c r="K63" s="347"/>
      <c r="L63" s="347"/>
      <c r="M63" s="347"/>
      <c r="N63" s="347"/>
      <c r="O63" s="347"/>
      <c r="P63" s="347"/>
      <c r="Q63" s="347"/>
      <c r="R63" s="275" t="s">
        <v>1876</v>
      </c>
      <c r="S63" s="275"/>
      <c r="T63" s="275"/>
      <c r="U63" s="71" t="s">
        <v>1877</v>
      </c>
      <c r="V63" s="348"/>
      <c r="W63" s="348"/>
      <c r="X63" s="72" t="s">
        <v>1878</v>
      </c>
      <c r="Y63" s="348"/>
      <c r="Z63" s="354"/>
      <c r="AG63" s="36"/>
      <c r="AH63" s="36"/>
      <c r="AI63" s="36"/>
      <c r="AK63" s="52" t="str">
        <f>IFERROR(IF(AND(H63&lt;&gt;"",V63&lt;&gt;"",Y63&lt;&gt;"",U64&lt;&gt;"",U66&lt;&gt;"",U67&lt;&gt;"",AF66&lt;&gt;"",AF67&lt;&gt;""),"○","×"),"")</f>
        <v>×</v>
      </c>
      <c r="AM63" s="40"/>
    </row>
    <row r="64" spans="2:41">
      <c r="B64" s="275"/>
      <c r="C64" s="275"/>
      <c r="D64" s="275"/>
      <c r="E64" s="349" t="s">
        <v>1879</v>
      </c>
      <c r="F64" s="349"/>
      <c r="G64" s="349"/>
      <c r="H64" s="350" t="str">
        <f>IF(R58="","",R58)</f>
        <v/>
      </c>
      <c r="I64" s="350"/>
      <c r="J64" s="350"/>
      <c r="K64" s="350"/>
      <c r="L64" s="350"/>
      <c r="M64" s="350"/>
      <c r="N64" s="350"/>
      <c r="O64" s="350"/>
      <c r="P64" s="350"/>
      <c r="Q64" s="350"/>
      <c r="R64" s="275"/>
      <c r="S64" s="275"/>
      <c r="T64" s="275"/>
      <c r="U64" s="351"/>
      <c r="V64" s="352"/>
      <c r="W64" s="352"/>
      <c r="X64" s="352"/>
      <c r="Y64" s="352"/>
      <c r="Z64" s="352"/>
      <c r="AA64" s="352"/>
      <c r="AB64" s="352"/>
      <c r="AC64" s="352"/>
      <c r="AD64" s="352"/>
      <c r="AE64" s="352"/>
      <c r="AF64" s="352"/>
      <c r="AG64" s="352"/>
      <c r="AH64" s="352"/>
      <c r="AI64" s="352"/>
      <c r="AJ64" s="352"/>
      <c r="AK64" s="35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359" t="str">
        <f>IF(T59="","",T59)</f>
        <v/>
      </c>
      <c r="I66" s="359"/>
      <c r="J66" s="359"/>
      <c r="K66" s="359"/>
      <c r="L66" s="359"/>
      <c r="M66" s="359"/>
      <c r="N66" s="359"/>
      <c r="O66" s="275" t="s">
        <v>1881</v>
      </c>
      <c r="P66" s="275"/>
      <c r="Q66" s="275"/>
      <c r="R66" s="346" t="s">
        <v>1875</v>
      </c>
      <c r="S66" s="346"/>
      <c r="T66" s="346"/>
      <c r="U66" s="347"/>
      <c r="V66" s="347"/>
      <c r="W66" s="347"/>
      <c r="X66" s="347"/>
      <c r="Y66" s="347"/>
      <c r="Z66" s="347"/>
      <c r="AA66" s="347"/>
      <c r="AB66" s="360" t="s">
        <v>1882</v>
      </c>
      <c r="AC66" s="361"/>
      <c r="AD66" s="361"/>
      <c r="AE66" s="362"/>
      <c r="AF66" s="358"/>
      <c r="AG66" s="358"/>
      <c r="AH66" s="358"/>
      <c r="AI66" s="358"/>
      <c r="AJ66" s="358"/>
      <c r="AK66" s="358"/>
      <c r="AM66" s="40"/>
    </row>
    <row r="67" spans="2:39" ht="18">
      <c r="B67" s="275"/>
      <c r="C67" s="275"/>
      <c r="D67" s="275"/>
      <c r="E67" s="275" t="s">
        <v>47</v>
      </c>
      <c r="F67" s="275"/>
      <c r="G67" s="275"/>
      <c r="H67" s="359" t="str">
        <f t="shared" ref="H67" si="0">IF(AA59="","",AA59)</f>
        <v/>
      </c>
      <c r="I67" s="359"/>
      <c r="J67" s="359"/>
      <c r="K67" s="359"/>
      <c r="L67" s="359"/>
      <c r="M67" s="359"/>
      <c r="N67" s="359"/>
      <c r="O67" s="275"/>
      <c r="P67" s="275"/>
      <c r="Q67" s="275"/>
      <c r="R67" s="349" t="s">
        <v>47</v>
      </c>
      <c r="S67" s="349"/>
      <c r="T67" s="349"/>
      <c r="U67" s="389"/>
      <c r="V67" s="389"/>
      <c r="W67" s="389"/>
      <c r="X67" s="389"/>
      <c r="Y67" s="389"/>
      <c r="Z67" s="389"/>
      <c r="AA67" s="389"/>
      <c r="AB67" s="360" t="s">
        <v>1883</v>
      </c>
      <c r="AC67" s="361"/>
      <c r="AD67" s="361"/>
      <c r="AE67" s="362"/>
      <c r="AF67" s="357"/>
      <c r="AG67" s="358"/>
      <c r="AH67" s="358"/>
      <c r="AI67" s="358"/>
      <c r="AJ67" s="358"/>
      <c r="AK67" s="358"/>
      <c r="AM67" s="40"/>
    </row>
    <row r="68" spans="2:39">
      <c r="AM68" s="40"/>
    </row>
    <row r="69" spans="2:39" ht="29.25" customHeight="1" thickBot="1">
      <c r="B69" s="342" t="s">
        <v>2016</v>
      </c>
      <c r="C69" s="342"/>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3"/>
      <c r="AM69" s="40"/>
    </row>
    <row r="70" spans="2:39" ht="13.8" thickBot="1">
      <c r="B70" s="410" t="s">
        <v>16</v>
      </c>
      <c r="C70" s="411"/>
      <c r="D70" s="411"/>
      <c r="E70" s="412"/>
      <c r="F70" s="413" t="s">
        <v>17</v>
      </c>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5"/>
      <c r="AK70" s="77" t="str">
        <f>IFERROR(IF(COUNTIF(AM71:AM95,TRUE)&gt;=1,"○","×"),"")</f>
        <v>×</v>
      </c>
      <c r="AM70" s="40"/>
    </row>
    <row r="71" spans="2:39" ht="13.5" customHeight="1">
      <c r="B71" s="374" t="s">
        <v>18</v>
      </c>
      <c r="C71" s="375"/>
      <c r="D71" s="375"/>
      <c r="E71" s="375"/>
      <c r="F71" s="78"/>
      <c r="G71" s="416" t="s">
        <v>2019</v>
      </c>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7"/>
      <c r="AM71" s="142" t="b">
        <v>0</v>
      </c>
    </row>
    <row r="72" spans="2:39" ht="13.5" customHeight="1">
      <c r="B72" s="376"/>
      <c r="C72" s="377"/>
      <c r="D72" s="377"/>
      <c r="E72" s="377"/>
      <c r="F72" s="79"/>
      <c r="G72" s="420" t="s">
        <v>19</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181"/>
      <c r="AM72" s="142" t="b">
        <v>0</v>
      </c>
    </row>
    <row r="73" spans="2:39" ht="13.5" customHeight="1">
      <c r="B73" s="376"/>
      <c r="C73" s="377"/>
      <c r="D73" s="377"/>
      <c r="E73" s="377"/>
      <c r="F73" s="79"/>
      <c r="G73" s="420" t="s">
        <v>20</v>
      </c>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181"/>
      <c r="AM73" s="142" t="b">
        <v>0</v>
      </c>
    </row>
    <row r="74" spans="2:39" ht="13.5" customHeight="1">
      <c r="B74" s="378"/>
      <c r="C74" s="379"/>
      <c r="D74" s="379"/>
      <c r="E74" s="379"/>
      <c r="F74" s="80"/>
      <c r="G74" s="422" t="s">
        <v>2020</v>
      </c>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182"/>
      <c r="AM74" s="142" t="b">
        <v>0</v>
      </c>
    </row>
    <row r="75" spans="2:39" ht="32.25" customHeight="1">
      <c r="B75" s="374" t="s">
        <v>21</v>
      </c>
      <c r="C75" s="375"/>
      <c r="D75" s="375"/>
      <c r="E75" s="375"/>
      <c r="F75" s="81"/>
      <c r="G75" s="380" t="s">
        <v>2021</v>
      </c>
      <c r="H75" s="380"/>
      <c r="I75" s="380"/>
      <c r="J75" s="380"/>
      <c r="K75" s="380"/>
      <c r="L75" s="380"/>
      <c r="M75" s="380"/>
      <c r="N75" s="380"/>
      <c r="O75" s="380"/>
      <c r="P75" s="380"/>
      <c r="Q75" s="380"/>
      <c r="R75" s="380"/>
      <c r="S75" s="380"/>
      <c r="T75" s="380"/>
      <c r="U75" s="380"/>
      <c r="V75" s="380"/>
      <c r="W75" s="380"/>
      <c r="X75" s="380"/>
      <c r="Y75" s="380"/>
      <c r="Z75" s="380"/>
      <c r="AA75" s="380"/>
      <c r="AB75" s="380"/>
      <c r="AC75" s="380"/>
      <c r="AD75" s="380"/>
      <c r="AE75" s="380"/>
      <c r="AF75" s="380"/>
      <c r="AG75" s="380"/>
      <c r="AH75" s="380"/>
      <c r="AI75" s="380"/>
      <c r="AJ75" s="380"/>
      <c r="AK75" s="383"/>
      <c r="AM75" s="142" t="b">
        <v>0</v>
      </c>
    </row>
    <row r="76" spans="2:39" ht="13.5" customHeight="1">
      <c r="B76" s="376"/>
      <c r="C76" s="377"/>
      <c r="D76" s="377"/>
      <c r="E76" s="377"/>
      <c r="F76" s="79"/>
      <c r="G76" s="420" t="s">
        <v>22</v>
      </c>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183"/>
      <c r="AM76" s="142" t="b">
        <v>0</v>
      </c>
    </row>
    <row r="77" spans="2:39" ht="13.5" customHeight="1">
      <c r="B77" s="376"/>
      <c r="C77" s="377"/>
      <c r="D77" s="377"/>
      <c r="E77" s="377"/>
      <c r="F77" s="79"/>
      <c r="G77" s="420" t="s">
        <v>23</v>
      </c>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181"/>
      <c r="AM77" s="142" t="b">
        <v>0</v>
      </c>
    </row>
    <row r="78" spans="2:39" ht="13.5" customHeight="1">
      <c r="B78" s="378"/>
      <c r="C78" s="379"/>
      <c r="D78" s="379"/>
      <c r="E78" s="379"/>
      <c r="F78" s="82"/>
      <c r="G78" s="372" t="s">
        <v>24</v>
      </c>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419"/>
      <c r="AM78" s="142" t="b">
        <v>0</v>
      </c>
    </row>
    <row r="79" spans="2:39" ht="13.5" customHeight="1">
      <c r="B79" s="374" t="s">
        <v>25</v>
      </c>
      <c r="C79" s="375"/>
      <c r="D79" s="375"/>
      <c r="E79" s="404"/>
      <c r="F79" s="83"/>
      <c r="G79" s="421" t="s">
        <v>26</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183"/>
      <c r="AM79" s="142" t="b">
        <v>0</v>
      </c>
    </row>
    <row r="80" spans="2:39" ht="26.25" customHeight="1">
      <c r="B80" s="376"/>
      <c r="C80" s="405"/>
      <c r="D80" s="405"/>
      <c r="E80" s="406"/>
      <c r="F80" s="79"/>
      <c r="G80" s="420" t="s">
        <v>27</v>
      </c>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181"/>
      <c r="AM80" s="142" t="b">
        <v>0</v>
      </c>
    </row>
    <row r="81" spans="2:66" ht="13.5" customHeight="1">
      <c r="B81" s="376"/>
      <c r="C81" s="405"/>
      <c r="D81" s="405"/>
      <c r="E81" s="406"/>
      <c r="F81" s="79"/>
      <c r="G81" s="420" t="s">
        <v>28</v>
      </c>
      <c r="H81" s="420"/>
      <c r="I81" s="420"/>
      <c r="J81" s="420"/>
      <c r="K81" s="420"/>
      <c r="L81" s="420"/>
      <c r="M81" s="420"/>
      <c r="N81" s="420"/>
      <c r="O81" s="420"/>
      <c r="P81" s="420"/>
      <c r="Q81" s="420"/>
      <c r="R81" s="420"/>
      <c r="S81" s="420"/>
      <c r="T81" s="420"/>
      <c r="U81" s="420"/>
      <c r="V81" s="420"/>
      <c r="W81" s="420"/>
      <c r="X81" s="420"/>
      <c r="Y81" s="420"/>
      <c r="Z81" s="420"/>
      <c r="AA81" s="420"/>
      <c r="AB81" s="420"/>
      <c r="AC81" s="420"/>
      <c r="AD81" s="420"/>
      <c r="AE81" s="420"/>
      <c r="AF81" s="420"/>
      <c r="AG81" s="420"/>
      <c r="AH81" s="420"/>
      <c r="AI81" s="420"/>
      <c r="AJ81" s="420"/>
      <c r="AK81" s="181"/>
      <c r="AM81" s="142" t="b">
        <v>0</v>
      </c>
    </row>
    <row r="82" spans="2:66" ht="14.25" customHeight="1">
      <c r="B82" s="376"/>
      <c r="C82" s="405"/>
      <c r="D82" s="405"/>
      <c r="E82" s="406"/>
      <c r="F82" s="79"/>
      <c r="G82" s="381" t="s">
        <v>29</v>
      </c>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1"/>
      <c r="AG82" s="381"/>
      <c r="AH82" s="381"/>
      <c r="AI82" s="381"/>
      <c r="AJ82" s="381"/>
      <c r="AK82" s="181"/>
      <c r="AM82" s="142" t="b">
        <v>0</v>
      </c>
    </row>
    <row r="83" spans="2:66" ht="13.5" customHeight="1">
      <c r="B83" s="378"/>
      <c r="C83" s="379"/>
      <c r="D83" s="379"/>
      <c r="E83" s="407"/>
      <c r="F83" s="180"/>
      <c r="G83" s="408" t="s">
        <v>2022</v>
      </c>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c r="AH83" s="408"/>
      <c r="AI83" s="408"/>
      <c r="AJ83" s="408"/>
      <c r="AK83" s="409"/>
      <c r="AM83" s="142" t="b">
        <v>0</v>
      </c>
    </row>
    <row r="84" spans="2:66" ht="21.75" customHeight="1">
      <c r="B84" s="374" t="s">
        <v>30</v>
      </c>
      <c r="C84" s="375"/>
      <c r="D84" s="375"/>
      <c r="E84" s="375"/>
      <c r="F84" s="81"/>
      <c r="G84" s="418" t="s">
        <v>2023</v>
      </c>
      <c r="H84" s="418"/>
      <c r="I84" s="418"/>
      <c r="J84" s="418"/>
      <c r="K84" s="418"/>
      <c r="L84" s="418"/>
      <c r="M84" s="418"/>
      <c r="N84" s="418"/>
      <c r="O84" s="418"/>
      <c r="P84" s="418"/>
      <c r="Q84" s="418"/>
      <c r="R84" s="418"/>
      <c r="S84" s="418"/>
      <c r="T84" s="418"/>
      <c r="U84" s="418"/>
      <c r="V84" s="418"/>
      <c r="W84" s="418"/>
      <c r="X84" s="418"/>
      <c r="Y84" s="418"/>
      <c r="Z84" s="418"/>
      <c r="AA84" s="418"/>
      <c r="AB84" s="418"/>
      <c r="AC84" s="418"/>
      <c r="AD84" s="418"/>
      <c r="AE84" s="418"/>
      <c r="AF84" s="418"/>
      <c r="AG84" s="418"/>
      <c r="AH84" s="418"/>
      <c r="AI84" s="418"/>
      <c r="AJ84" s="418"/>
      <c r="AK84" s="183"/>
      <c r="AM84" s="142" t="b">
        <v>0</v>
      </c>
    </row>
    <row r="85" spans="2:66" ht="24" customHeight="1">
      <c r="B85" s="376"/>
      <c r="C85" s="377"/>
      <c r="D85" s="377"/>
      <c r="E85" s="377"/>
      <c r="F85" s="79"/>
      <c r="G85" s="381" t="s">
        <v>31</v>
      </c>
      <c r="H85" s="381"/>
      <c r="I85" s="38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81"/>
      <c r="AK85" s="183"/>
      <c r="AM85" s="142" t="b">
        <v>0</v>
      </c>
    </row>
    <row r="86" spans="2:66" ht="13.5" customHeight="1">
      <c r="B86" s="376"/>
      <c r="C86" s="377"/>
      <c r="D86" s="377"/>
      <c r="E86" s="377"/>
      <c r="F86" s="79"/>
      <c r="G86" s="381" t="s">
        <v>32</v>
      </c>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81"/>
      <c r="AK86" s="184"/>
      <c r="AM86" s="142" t="b">
        <v>0</v>
      </c>
    </row>
    <row r="87" spans="2:66" ht="13.5" customHeight="1">
      <c r="B87" s="378"/>
      <c r="C87" s="379"/>
      <c r="D87" s="379"/>
      <c r="E87" s="379"/>
      <c r="F87" s="82"/>
      <c r="G87" s="372" t="s">
        <v>33</v>
      </c>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419"/>
      <c r="AM87" s="142" t="b">
        <v>0</v>
      </c>
    </row>
    <row r="88" spans="2:66" ht="13.5" customHeight="1">
      <c r="B88" s="374" t="s">
        <v>34</v>
      </c>
      <c r="C88" s="375"/>
      <c r="D88" s="375"/>
      <c r="E88" s="375"/>
      <c r="F88" s="83"/>
      <c r="G88" s="380" t="s">
        <v>35</v>
      </c>
      <c r="H88" s="380"/>
      <c r="I88" s="380"/>
      <c r="J88" s="380"/>
      <c r="K88" s="380"/>
      <c r="L88" s="380"/>
      <c r="M88" s="380"/>
      <c r="N88" s="380"/>
      <c r="O88" s="380"/>
      <c r="P88" s="380"/>
      <c r="Q88" s="380"/>
      <c r="R88" s="380"/>
      <c r="S88" s="380"/>
      <c r="T88" s="380"/>
      <c r="U88" s="380"/>
      <c r="V88" s="380"/>
      <c r="W88" s="380"/>
      <c r="X88" s="380"/>
      <c r="Y88" s="380"/>
      <c r="Z88" s="380"/>
      <c r="AA88" s="380"/>
      <c r="AB88" s="380"/>
      <c r="AC88" s="380"/>
      <c r="AD88" s="380"/>
      <c r="AE88" s="380"/>
      <c r="AF88" s="380"/>
      <c r="AG88" s="380"/>
      <c r="AH88" s="380"/>
      <c r="AI88" s="380"/>
      <c r="AJ88" s="380"/>
      <c r="AK88" s="183"/>
      <c r="AM88" s="142" t="b">
        <v>0</v>
      </c>
    </row>
    <row r="89" spans="2:66" ht="25.5" customHeight="1">
      <c r="B89" s="376"/>
      <c r="C89" s="377"/>
      <c r="D89" s="377"/>
      <c r="E89" s="377"/>
      <c r="F89" s="79"/>
      <c r="G89" s="381" t="s">
        <v>36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1"/>
      <c r="AM89" s="142" t="b">
        <v>0</v>
      </c>
    </row>
    <row r="90" spans="2:66" ht="22.5" customHeight="1">
      <c r="B90" s="376"/>
      <c r="C90" s="377"/>
      <c r="D90" s="377"/>
      <c r="E90" s="377"/>
      <c r="F90" s="79"/>
      <c r="G90" s="381" t="s">
        <v>37</v>
      </c>
      <c r="H90" s="381"/>
      <c r="I90" s="381"/>
      <c r="J90" s="381"/>
      <c r="K90" s="381"/>
      <c r="L90" s="381"/>
      <c r="M90" s="381"/>
      <c r="N90" s="381"/>
      <c r="O90" s="381"/>
      <c r="P90" s="381"/>
      <c r="Q90" s="381"/>
      <c r="R90" s="381"/>
      <c r="S90" s="381"/>
      <c r="T90" s="381"/>
      <c r="U90" s="381"/>
      <c r="V90" s="381"/>
      <c r="W90" s="381"/>
      <c r="X90" s="381"/>
      <c r="Y90" s="381"/>
      <c r="Z90" s="381"/>
      <c r="AA90" s="381"/>
      <c r="AB90" s="381"/>
      <c r="AC90" s="381"/>
      <c r="AD90" s="381"/>
      <c r="AE90" s="381"/>
      <c r="AF90" s="381"/>
      <c r="AG90" s="381"/>
      <c r="AH90" s="381"/>
      <c r="AI90" s="381"/>
      <c r="AJ90" s="381"/>
      <c r="AK90" s="181"/>
      <c r="AM90" s="142" t="b">
        <v>0</v>
      </c>
    </row>
    <row r="91" spans="2:66" ht="14.25" customHeight="1">
      <c r="B91" s="378"/>
      <c r="C91" s="379"/>
      <c r="D91" s="379"/>
      <c r="E91" s="379"/>
      <c r="F91" s="82"/>
      <c r="G91" s="372" t="s">
        <v>38</v>
      </c>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185"/>
      <c r="AM91" s="142" t="b">
        <v>0</v>
      </c>
    </row>
    <row r="92" spans="2:66" ht="21.75" customHeight="1">
      <c r="B92" s="374" t="s">
        <v>39</v>
      </c>
      <c r="C92" s="375"/>
      <c r="D92" s="375"/>
      <c r="E92" s="375"/>
      <c r="F92" s="83"/>
      <c r="G92" s="380" t="s">
        <v>2024</v>
      </c>
      <c r="H92" s="380"/>
      <c r="I92" s="380"/>
      <c r="J92" s="380"/>
      <c r="K92" s="380"/>
      <c r="L92" s="380"/>
      <c r="M92" s="380"/>
      <c r="N92" s="380"/>
      <c r="O92" s="380"/>
      <c r="P92" s="380"/>
      <c r="Q92" s="380"/>
      <c r="R92" s="380"/>
      <c r="S92" s="380"/>
      <c r="T92" s="380"/>
      <c r="U92" s="380"/>
      <c r="V92" s="380"/>
      <c r="W92" s="380"/>
      <c r="X92" s="380"/>
      <c r="Y92" s="380"/>
      <c r="Z92" s="380"/>
      <c r="AA92" s="380"/>
      <c r="AB92" s="380"/>
      <c r="AC92" s="380"/>
      <c r="AD92" s="380"/>
      <c r="AE92" s="380"/>
      <c r="AF92" s="380"/>
      <c r="AG92" s="380"/>
      <c r="AH92" s="380"/>
      <c r="AI92" s="380"/>
      <c r="AJ92" s="380"/>
      <c r="AK92" s="383"/>
      <c r="AM92" s="142" t="b">
        <v>0</v>
      </c>
    </row>
    <row r="93" spans="2:66" ht="13.5" customHeight="1">
      <c r="B93" s="376"/>
      <c r="C93" s="377"/>
      <c r="D93" s="377"/>
      <c r="E93" s="377"/>
      <c r="F93" s="79"/>
      <c r="G93" s="381" t="s">
        <v>40</v>
      </c>
      <c r="H93" s="381"/>
      <c r="I93" s="381"/>
      <c r="J93" s="381"/>
      <c r="K93" s="381"/>
      <c r="L93" s="381"/>
      <c r="M93" s="381"/>
      <c r="N93" s="381"/>
      <c r="O93" s="381"/>
      <c r="P93" s="381"/>
      <c r="Q93" s="381"/>
      <c r="R93" s="381"/>
      <c r="S93" s="381"/>
      <c r="T93" s="381"/>
      <c r="U93" s="381"/>
      <c r="V93" s="381"/>
      <c r="W93" s="381"/>
      <c r="X93" s="381"/>
      <c r="Y93" s="381"/>
      <c r="Z93" s="381"/>
      <c r="AA93" s="381"/>
      <c r="AB93" s="381"/>
      <c r="AC93" s="381"/>
      <c r="AD93" s="381"/>
      <c r="AE93" s="381"/>
      <c r="AF93" s="381"/>
      <c r="AG93" s="381"/>
      <c r="AH93" s="381"/>
      <c r="AI93" s="381"/>
      <c r="AJ93" s="381"/>
      <c r="AK93" s="181"/>
      <c r="AM93" s="142" t="b">
        <v>0</v>
      </c>
    </row>
    <row r="94" spans="2:66" ht="15" customHeight="1">
      <c r="B94" s="376"/>
      <c r="C94" s="377"/>
      <c r="D94" s="377"/>
      <c r="E94" s="377"/>
      <c r="F94" s="79"/>
      <c r="G94" s="381" t="s">
        <v>2025</v>
      </c>
      <c r="H94" s="381"/>
      <c r="I94" s="381"/>
      <c r="J94" s="381"/>
      <c r="K94" s="381"/>
      <c r="L94" s="381"/>
      <c r="M94" s="381"/>
      <c r="N94" s="381"/>
      <c r="O94" s="381"/>
      <c r="P94" s="381"/>
      <c r="Q94" s="381"/>
      <c r="R94" s="381"/>
      <c r="S94" s="381"/>
      <c r="T94" s="381"/>
      <c r="U94" s="381"/>
      <c r="V94" s="381"/>
      <c r="W94" s="381"/>
      <c r="X94" s="381"/>
      <c r="Y94" s="381"/>
      <c r="Z94" s="381"/>
      <c r="AA94" s="381"/>
      <c r="AB94" s="381"/>
      <c r="AC94" s="381"/>
      <c r="AD94" s="381"/>
      <c r="AE94" s="381"/>
      <c r="AF94" s="381"/>
      <c r="AG94" s="381"/>
      <c r="AH94" s="381"/>
      <c r="AI94" s="381"/>
      <c r="AJ94" s="381"/>
      <c r="AK94" s="181"/>
      <c r="AM94" s="142" t="b">
        <v>0</v>
      </c>
      <c r="AN94" s="29"/>
      <c r="AP94" s="28"/>
      <c r="BN94" s="30"/>
    </row>
    <row r="95" spans="2:66" ht="14.25" customHeight="1" thickBot="1">
      <c r="B95" s="378"/>
      <c r="C95" s="379"/>
      <c r="D95" s="379"/>
      <c r="E95" s="379"/>
      <c r="F95" s="84"/>
      <c r="G95" s="384" t="s">
        <v>2026</v>
      </c>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186"/>
      <c r="AM95" s="142" t="b">
        <v>0</v>
      </c>
      <c r="AN95" s="29"/>
      <c r="AP95" s="28"/>
      <c r="BN95" s="30"/>
    </row>
    <row r="96" spans="2:66" ht="6" customHeight="1" thickBot="1"/>
    <row r="97" spans="2:31" ht="27.75" customHeight="1">
      <c r="B97" s="203" t="s">
        <v>1952</v>
      </c>
      <c r="C97" s="204"/>
      <c r="D97" s="204"/>
      <c r="E97" s="204"/>
      <c r="F97" s="204"/>
      <c r="G97" s="204"/>
      <c r="H97" s="204"/>
      <c r="I97" s="204"/>
      <c r="J97" s="204"/>
      <c r="K97" s="204"/>
      <c r="L97" s="204"/>
      <c r="M97" s="204"/>
      <c r="N97" s="204"/>
      <c r="O97" s="204"/>
      <c r="P97" s="204"/>
      <c r="Q97" s="204"/>
      <c r="R97" s="204"/>
      <c r="S97" s="204"/>
      <c r="T97" s="204"/>
      <c r="U97" s="204"/>
      <c r="V97" s="204"/>
      <c r="W97" s="205"/>
    </row>
    <row r="98" spans="2:31" ht="27" customHeight="1">
      <c r="B98" s="85"/>
      <c r="C98" s="86"/>
      <c r="D98" s="189" t="s">
        <v>1945</v>
      </c>
      <c r="E98" s="189"/>
      <c r="F98" s="26">
        <v>6</v>
      </c>
      <c r="G98" s="87" t="s">
        <v>1939</v>
      </c>
      <c r="H98" s="26">
        <v>4</v>
      </c>
      <c r="I98" s="87" t="s">
        <v>1938</v>
      </c>
      <c r="J98" s="189" t="s">
        <v>1946</v>
      </c>
      <c r="K98" s="189"/>
      <c r="L98" s="189"/>
      <c r="M98" s="26">
        <v>7</v>
      </c>
      <c r="N98" s="87" t="s">
        <v>1939</v>
      </c>
      <c r="O98" s="26">
        <v>3</v>
      </c>
      <c r="P98" s="87" t="s">
        <v>1938</v>
      </c>
      <c r="Q98" s="88" t="s">
        <v>1943</v>
      </c>
      <c r="R98" s="88">
        <f>(M98*12+O98)-(F98*12+H98)+1</f>
        <v>12</v>
      </c>
      <c r="S98" s="190" t="s">
        <v>1942</v>
      </c>
      <c r="T98" s="190"/>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6"/>
      <c r="C102" s="227"/>
      <c r="D102" s="227"/>
      <c r="E102" s="234" t="str">
        <f>IF(H98=4,"R6.4～R6.5の処遇加算等の区分",IF(H98=5,"R6.5の処遇加算等の区分",""))</f>
        <v>R6.4～R6.5の処遇加算等の区分</v>
      </c>
      <c r="F102" s="234"/>
      <c r="G102" s="234"/>
      <c r="H102" s="234"/>
      <c r="I102" s="234"/>
      <c r="J102" s="234"/>
      <c r="K102" s="234"/>
      <c r="L102" s="234"/>
      <c r="M102" s="234"/>
      <c r="N102" s="234"/>
      <c r="O102" s="234"/>
      <c r="P102" s="234"/>
      <c r="Q102" s="234"/>
      <c r="R102" s="234"/>
      <c r="S102" s="234"/>
      <c r="T102" s="234"/>
      <c r="U102" s="234"/>
      <c r="V102" s="234"/>
      <c r="W102" s="234"/>
      <c r="X102" s="235"/>
      <c r="Y102" s="236" t="str">
        <f>IF(OR(H98=4,H98=5),"R6.6以降の新加算の区分","R"&amp;F98&amp;"."&amp;H98&amp;"以降の新加算の区分")</f>
        <v>R6.6以降の新加算の区分</v>
      </c>
      <c r="Z102" s="236"/>
      <c r="AA102" s="236"/>
      <c r="AB102" s="236"/>
      <c r="AC102" s="236"/>
      <c r="AD102" s="236"/>
      <c r="AE102" s="236"/>
    </row>
    <row r="103" spans="2:31">
      <c r="B103" s="226" t="s">
        <v>1894</v>
      </c>
      <c r="C103" s="227"/>
      <c r="D103" s="227"/>
      <c r="E103" s="250" t="str">
        <f>I8</f>
        <v/>
      </c>
      <c r="F103" s="251"/>
      <c r="G103" s="251"/>
      <c r="H103" s="251"/>
      <c r="I103" s="252"/>
      <c r="J103" s="237" t="str">
        <f>M8</f>
        <v/>
      </c>
      <c r="K103" s="237"/>
      <c r="L103" s="237"/>
      <c r="M103" s="237"/>
      <c r="N103" s="237"/>
      <c r="O103" s="237" t="str">
        <f>Q8</f>
        <v/>
      </c>
      <c r="P103" s="237"/>
      <c r="Q103" s="237"/>
      <c r="R103" s="237"/>
      <c r="S103" s="238"/>
      <c r="T103" s="239" t="s">
        <v>1873</v>
      </c>
      <c r="U103" s="240"/>
      <c r="V103" s="240"/>
      <c r="W103" s="240"/>
      <c r="X103" s="241"/>
      <c r="Y103" s="246" t="str">
        <f>IFERROR(IF(AM8=1,"新加算Ⅲ",IF(AM8=2,"新加算Ⅳ","")),"")</f>
        <v/>
      </c>
      <c r="Z103" s="247"/>
      <c r="AA103" s="247"/>
      <c r="AB103" s="247"/>
      <c r="AC103" s="247"/>
      <c r="AD103" s="247"/>
      <c r="AE103" s="248"/>
    </row>
    <row r="104" spans="2:31" ht="15" customHeight="1" thickBot="1">
      <c r="B104" s="226" t="s">
        <v>1892</v>
      </c>
      <c r="C104" s="227"/>
      <c r="D104" s="227"/>
      <c r="E104" s="387" t="str">
        <f>I9</f>
        <v/>
      </c>
      <c r="F104" s="388"/>
      <c r="G104" s="388"/>
      <c r="H104" s="388"/>
      <c r="I104" s="244"/>
      <c r="J104" s="242" t="str">
        <f>M9</f>
        <v/>
      </c>
      <c r="K104" s="242"/>
      <c r="L104" s="242"/>
      <c r="M104" s="242"/>
      <c r="N104" s="242"/>
      <c r="O104" s="242" t="str">
        <f>Q9</f>
        <v/>
      </c>
      <c r="P104" s="242"/>
      <c r="Q104" s="242"/>
      <c r="R104" s="242"/>
      <c r="S104" s="245"/>
      <c r="T104" s="373">
        <f>U9</f>
        <v>0</v>
      </c>
      <c r="U104" s="373"/>
      <c r="V104" s="373"/>
      <c r="W104" s="373"/>
      <c r="X104" s="373"/>
      <c r="Y104" s="243" t="str">
        <f>IFERROR(IF(AM8=1,Y9,IF(AM8=2,AC9,"")),"")</f>
        <v/>
      </c>
      <c r="Z104" s="244"/>
      <c r="AA104" s="244"/>
      <c r="AB104" s="242"/>
      <c r="AC104" s="242"/>
      <c r="AD104" s="242"/>
      <c r="AE104" s="245"/>
    </row>
    <row r="105" spans="2:31">
      <c r="B105" s="366" t="s">
        <v>1893</v>
      </c>
      <c r="C105" s="367"/>
      <c r="D105" s="368"/>
      <c r="E105" s="385" t="str">
        <f>IFERROR(ROUNDDOWN(ROUND(T5*I9,0),0)*W108,"")</f>
        <v/>
      </c>
      <c r="F105" s="386"/>
      <c r="G105" s="386"/>
      <c r="H105" s="386"/>
      <c r="I105" s="96" t="s">
        <v>1891</v>
      </c>
      <c r="J105" s="230" t="str">
        <f>IFERROR(ROUNDDOWN(ROUND(T5*M9,0),0)*W108,"")</f>
        <v/>
      </c>
      <c r="K105" s="231"/>
      <c r="L105" s="231"/>
      <c r="M105" s="231"/>
      <c r="N105" s="187" t="s">
        <v>1891</v>
      </c>
      <c r="O105" s="230" t="str">
        <f>IFERROR(ROUNDDOWN(ROUND(T5*Q9,0),0)*W108,"")</f>
        <v/>
      </c>
      <c r="P105" s="231"/>
      <c r="Q105" s="231"/>
      <c r="R105" s="231"/>
      <c r="S105" s="97" t="s">
        <v>1891</v>
      </c>
      <c r="T105" s="249">
        <f>IFERROR(SUM(E105,J105,O105),"")</f>
        <v>0</v>
      </c>
      <c r="U105" s="249"/>
      <c r="V105" s="249"/>
      <c r="W105" s="249"/>
      <c r="X105" s="98" t="s">
        <v>1891</v>
      </c>
      <c r="Y105" s="232" t="str">
        <f>IFERROR(IF(AM8=1,ROUNDDOWN(ROUND(T5*Y9,0),0)*AD108,IF(AM8=2,ROUNDDOWN(ROUND(T5*AC9,0),0)*AD108,"")),"")</f>
        <v/>
      </c>
      <c r="Z105" s="233"/>
      <c r="AA105" s="233"/>
      <c r="AB105" s="233"/>
      <c r="AC105" s="233"/>
      <c r="AD105" s="233"/>
      <c r="AE105" s="99" t="s">
        <v>1891</v>
      </c>
    </row>
    <row r="106" spans="2:31">
      <c r="B106" s="369"/>
      <c r="C106" s="370"/>
      <c r="D106" s="371"/>
      <c r="E106" s="365" t="str">
        <f>IFERROR("("&amp;TEXT(E105/W108,"#,##0円")&amp;"/月)","")</f>
        <v/>
      </c>
      <c r="F106" s="382"/>
      <c r="G106" s="382"/>
      <c r="H106" s="382"/>
      <c r="I106" s="363"/>
      <c r="J106" s="364" t="str">
        <f>IFERROR("("&amp;TEXT(J105/W108,"#,##0円")&amp;"/月)","")</f>
        <v/>
      </c>
      <c r="K106" s="364"/>
      <c r="L106" s="364"/>
      <c r="M106" s="364"/>
      <c r="N106" s="364"/>
      <c r="O106" s="364" t="str">
        <f>IFERROR("("&amp;TEXT(O105/W108,"#,##0円")&amp;"/月)","")</f>
        <v/>
      </c>
      <c r="P106" s="364"/>
      <c r="Q106" s="364"/>
      <c r="R106" s="364"/>
      <c r="S106" s="364"/>
      <c r="T106" s="363" t="str">
        <f>IFERROR("("&amp;TEXT(T105/W108,"#,##0円")&amp;"/月)","")</f>
        <v>(0円/月)</v>
      </c>
      <c r="U106" s="364"/>
      <c r="V106" s="364"/>
      <c r="W106" s="364"/>
      <c r="X106" s="365"/>
      <c r="Y106" s="364" t="str">
        <f>IFERROR("("&amp;TEXT(Y105/AD108,"#,##0円")&amp;"/月)","")</f>
        <v/>
      </c>
      <c r="Z106" s="364"/>
      <c r="AA106" s="364"/>
      <c r="AB106" s="364"/>
      <c r="AC106" s="364"/>
      <c r="AD106" s="364"/>
      <c r="AE106" s="364"/>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tabSelected="1" view="pageBreakPreview" zoomScale="110" zoomScaleNormal="46" zoomScaleSheetLayoutView="110" workbookViewId="0"/>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213" t="s">
        <v>0</v>
      </c>
      <c r="AC1" s="213"/>
      <c r="AD1" s="213"/>
      <c r="AE1" s="426" t="str">
        <f>IF('別紙様式7-1（計画書）'!AD1="","",'別紙様式7-1（計画書）'!AD1)</f>
        <v/>
      </c>
      <c r="AF1" s="426"/>
      <c r="AG1" s="426"/>
      <c r="AH1" s="426"/>
      <c r="AI1" s="426"/>
      <c r="AJ1" s="426"/>
      <c r="AK1" s="426"/>
    </row>
    <row r="2" spans="2:40" ht="24" customHeight="1">
      <c r="B2" s="200" t="s">
        <v>2017</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5" t="s">
        <v>2018</v>
      </c>
      <c r="C4" s="215"/>
      <c r="D4" s="215"/>
      <c r="E4" s="215"/>
      <c r="F4" s="215"/>
      <c r="G4" s="291" t="s">
        <v>2</v>
      </c>
      <c r="H4" s="291"/>
      <c r="I4" s="291"/>
      <c r="J4" s="291"/>
      <c r="K4" s="291"/>
      <c r="L4" s="291"/>
      <c r="M4" s="291"/>
      <c r="N4" s="275" t="s">
        <v>3</v>
      </c>
      <c r="O4" s="275"/>
      <c r="P4" s="275"/>
      <c r="Q4" s="275"/>
      <c r="R4" s="275"/>
      <c r="S4" s="275"/>
      <c r="T4" s="226" t="s">
        <v>5</v>
      </c>
      <c r="U4" s="227"/>
      <c r="V4" s="227"/>
      <c r="W4" s="227"/>
      <c r="X4" s="227"/>
      <c r="Y4" s="227"/>
      <c r="Z4" s="227"/>
      <c r="AA4" s="227"/>
      <c r="AB4" s="228"/>
      <c r="AC4" s="275" t="s">
        <v>4</v>
      </c>
      <c r="AD4" s="275"/>
      <c r="AE4" s="275"/>
      <c r="AF4" s="275"/>
      <c r="AG4" s="275"/>
      <c r="AH4" s="275"/>
      <c r="AI4" s="275"/>
      <c r="AJ4" s="275"/>
      <c r="AK4" s="275"/>
      <c r="AN4" s="102"/>
    </row>
    <row r="5" spans="2:40" ht="21.75" customHeight="1">
      <c r="B5" s="426" t="str">
        <f>IF('別紙様式7-1（計画書）'!B5="","",'別紙様式7-1（計画書）'!B5)</f>
        <v/>
      </c>
      <c r="C5" s="426"/>
      <c r="D5" s="426"/>
      <c r="E5" s="426"/>
      <c r="F5" s="426"/>
      <c r="G5" s="482" t="str">
        <f>IF('別紙様式7-1（計画書）'!G5="","",'別紙様式7-1（計画書）'!G5)</f>
        <v/>
      </c>
      <c r="H5" s="482"/>
      <c r="I5" s="482"/>
      <c r="J5" s="482"/>
      <c r="K5" s="482"/>
      <c r="L5" s="482"/>
      <c r="M5" s="482"/>
      <c r="N5" s="427" t="str">
        <f>IF('別紙様式7-1（計画書）'!N5="","",'別紙様式7-1（計画書）'!N5)</f>
        <v/>
      </c>
      <c r="O5" s="427"/>
      <c r="P5" s="427"/>
      <c r="Q5" s="427" t="str">
        <f>IF('別紙様式7-1（計画書）'!Q5="","",'別紙様式7-1（計画書）'!Q5)</f>
        <v/>
      </c>
      <c r="R5" s="427"/>
      <c r="S5" s="427"/>
      <c r="T5" s="428" t="str">
        <f>IF('別紙様式7-1（計画書）'!AC5="","",'別紙様式7-1（計画書）'!AC5)</f>
        <v/>
      </c>
      <c r="U5" s="429"/>
      <c r="V5" s="429"/>
      <c r="W5" s="429"/>
      <c r="X5" s="429"/>
      <c r="Y5" s="429"/>
      <c r="Z5" s="429"/>
      <c r="AA5" s="429"/>
      <c r="AB5" s="430"/>
      <c r="AC5" s="428" t="str">
        <f>IF('別紙様式7-1（計画書）'!B8="","",'別紙様式7-1（計画書）'!B8)</f>
        <v/>
      </c>
      <c r="AD5" s="429"/>
      <c r="AE5" s="429"/>
      <c r="AF5" s="429"/>
      <c r="AG5" s="429"/>
      <c r="AH5" s="429"/>
      <c r="AI5" s="429"/>
      <c r="AJ5" s="429"/>
      <c r="AK5" s="430"/>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1900</v>
      </c>
      <c r="F7" s="463"/>
      <c r="G7" s="463"/>
      <c r="H7" s="463"/>
      <c r="I7" s="463"/>
      <c r="J7" s="463"/>
      <c r="K7" s="463"/>
      <c r="L7" s="463"/>
      <c r="M7" s="463"/>
      <c r="N7" s="463"/>
      <c r="O7" s="463"/>
      <c r="P7" s="463"/>
      <c r="Q7" s="463"/>
      <c r="R7" s="463"/>
      <c r="S7" s="463"/>
      <c r="T7" s="463"/>
      <c r="U7" s="463" t="s">
        <v>1901</v>
      </c>
      <c r="V7" s="463"/>
      <c r="W7" s="463"/>
      <c r="X7" s="463"/>
      <c r="Y7" s="463"/>
      <c r="Z7" s="463"/>
      <c r="AD7" s="36"/>
      <c r="AE7" s="36"/>
      <c r="AF7" s="36"/>
      <c r="AG7" s="36"/>
      <c r="AH7" s="36"/>
      <c r="AI7" s="36"/>
      <c r="AJ7" s="36"/>
      <c r="AK7" s="36"/>
      <c r="AL7" s="27"/>
    </row>
    <row r="8" spans="2:40" s="34" customFormat="1" ht="23.25" customHeight="1" thickBot="1">
      <c r="B8" s="467"/>
      <c r="C8" s="468"/>
      <c r="D8" s="469"/>
      <c r="E8" s="472" t="s">
        <v>1948</v>
      </c>
      <c r="F8" s="473"/>
      <c r="G8" s="473"/>
      <c r="H8" s="473"/>
      <c r="I8" s="473"/>
      <c r="J8" s="473"/>
      <c r="K8" s="473"/>
      <c r="L8" s="473"/>
      <c r="M8" s="473"/>
      <c r="N8" s="473"/>
      <c r="O8" s="473"/>
      <c r="P8" s="473"/>
      <c r="Q8" s="213"/>
      <c r="R8" s="213"/>
      <c r="S8" s="213"/>
      <c r="T8" s="213"/>
      <c r="U8" s="472" t="s">
        <v>1949</v>
      </c>
      <c r="V8" s="472"/>
      <c r="W8" s="472"/>
      <c r="X8" s="472"/>
      <c r="Y8" s="472"/>
      <c r="Z8" s="472"/>
      <c r="AM8" s="28"/>
      <c r="AN8" s="28"/>
    </row>
    <row r="9" spans="2:40" ht="16.5" customHeight="1" thickBot="1">
      <c r="B9" s="226" t="s">
        <v>1894</v>
      </c>
      <c r="C9" s="227"/>
      <c r="D9" s="437"/>
      <c r="E9" s="474" t="str">
        <f>IF('別紙様式7-1（計画書）'!I8="","",'別紙様式7-1（計画書）'!I8)</f>
        <v/>
      </c>
      <c r="F9" s="475"/>
      <c r="G9" s="475"/>
      <c r="H9" s="476"/>
      <c r="I9" s="477" t="str">
        <f>IF('別紙様式7-1（計画書）'!M8="","",'別紙様式7-1（計画書）'!M8)</f>
        <v/>
      </c>
      <c r="J9" s="475"/>
      <c r="K9" s="475"/>
      <c r="L9" s="476"/>
      <c r="M9" s="477" t="str">
        <f>IF('別紙様式7-1（計画書）'!Q8="","",'別紙様式7-1（計画書）'!Q8)</f>
        <v/>
      </c>
      <c r="N9" s="475"/>
      <c r="O9" s="475"/>
      <c r="P9" s="478"/>
      <c r="Q9" s="479" t="s">
        <v>1873</v>
      </c>
      <c r="R9" s="480"/>
      <c r="S9" s="480"/>
      <c r="T9" s="481"/>
      <c r="U9" s="431" t="str">
        <f>IFERROR(IF('別紙様式7-1（計画書）'!AM8=1,"新加算Ⅲ",IF('別紙様式7-1（計画書）'!AM8=2,"新加算Ⅳ","")),"")</f>
        <v/>
      </c>
      <c r="V9" s="432"/>
      <c r="W9" s="432"/>
      <c r="X9" s="432"/>
      <c r="Y9" s="432"/>
      <c r="Z9" s="433"/>
      <c r="AC9" s="34"/>
    </row>
    <row r="10" spans="2:40" ht="22.5" customHeight="1" thickBot="1">
      <c r="B10" s="226" t="s">
        <v>1898</v>
      </c>
      <c r="C10" s="227"/>
      <c r="D10" s="437"/>
      <c r="E10" s="434"/>
      <c r="F10" s="435"/>
      <c r="G10" s="435"/>
      <c r="H10" s="435"/>
      <c r="I10" s="470"/>
      <c r="J10" s="435"/>
      <c r="K10" s="435"/>
      <c r="L10" s="471"/>
      <c r="M10" s="435"/>
      <c r="N10" s="435"/>
      <c r="O10" s="435"/>
      <c r="P10" s="435"/>
      <c r="Q10" s="457">
        <f>SUM(E10,I10,M10)</f>
        <v>0</v>
      </c>
      <c r="R10" s="458"/>
      <c r="S10" s="458"/>
      <c r="T10" s="458"/>
      <c r="U10" s="434"/>
      <c r="V10" s="435"/>
      <c r="W10" s="435"/>
      <c r="X10" s="435"/>
      <c r="Y10" s="435"/>
      <c r="Z10" s="43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21" t="s">
        <v>1910</v>
      </c>
      <c r="C14" s="322"/>
      <c r="D14" s="322"/>
      <c r="E14" s="322"/>
      <c r="F14" s="322"/>
      <c r="G14" s="322"/>
      <c r="H14" s="322"/>
      <c r="I14" s="322"/>
      <c r="J14" s="322"/>
      <c r="K14" s="322"/>
      <c r="L14" s="322"/>
      <c r="M14" s="323"/>
      <c r="N14" s="330">
        <f>IFERROR(SUM(Q10,U10),"")</f>
        <v>0</v>
      </c>
      <c r="O14" s="331"/>
      <c r="P14" s="331"/>
      <c r="Q14" s="331"/>
      <c r="R14" s="332"/>
      <c r="S14" s="271" t="s">
        <v>10</v>
      </c>
      <c r="T14" s="320" t="s">
        <v>11</v>
      </c>
      <c r="U14" s="229"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4"/>
      <c r="C15" s="325"/>
      <c r="D15" s="325"/>
      <c r="E15" s="325"/>
      <c r="F15" s="325"/>
      <c r="G15" s="325"/>
      <c r="H15" s="325"/>
      <c r="I15" s="325"/>
      <c r="J15" s="325"/>
      <c r="K15" s="325"/>
      <c r="L15" s="325"/>
      <c r="M15" s="326"/>
      <c r="N15" s="333"/>
      <c r="O15" s="334"/>
      <c r="P15" s="334"/>
      <c r="Q15" s="334"/>
      <c r="R15" s="335"/>
      <c r="S15" s="272"/>
      <c r="T15" s="320"/>
      <c r="U15" s="229"/>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7"/>
      <c r="C16" s="328"/>
      <c r="D16" s="328"/>
      <c r="E16" s="328"/>
      <c r="F16" s="328"/>
      <c r="G16" s="328"/>
      <c r="H16" s="328"/>
      <c r="I16" s="328"/>
      <c r="J16" s="328"/>
      <c r="K16" s="328"/>
      <c r="L16" s="328"/>
      <c r="M16" s="329"/>
      <c r="N16" s="336"/>
      <c r="O16" s="337"/>
      <c r="P16" s="337"/>
      <c r="Q16" s="337"/>
      <c r="R16" s="338"/>
      <c r="S16" s="273"/>
      <c r="T16" s="320"/>
      <c r="U16" s="229"/>
      <c r="V16" s="31"/>
      <c r="W16" s="278" t="s">
        <v>1885</v>
      </c>
      <c r="X16" s="278"/>
      <c r="Y16" s="278"/>
      <c r="Z16" s="278"/>
      <c r="AA16" s="278"/>
      <c r="AB16" s="278"/>
      <c r="AC16" s="278"/>
      <c r="AD16" s="40"/>
      <c r="AE16" s="31"/>
      <c r="AF16" s="31"/>
      <c r="AG16" s="31"/>
      <c r="AH16" s="31"/>
      <c r="AI16" s="31"/>
      <c r="AJ16" s="31"/>
      <c r="AK16" s="461" t="str">
        <f>IFERROR(IF(N17="","",IF(N17&gt;=N14,"○","×")),"")</f>
        <v/>
      </c>
    </row>
    <row r="17" spans="2:38" s="27" customFormat="1" ht="6.9" customHeight="1" thickBot="1">
      <c r="B17" s="321" t="s">
        <v>1909</v>
      </c>
      <c r="C17" s="322"/>
      <c r="D17" s="322"/>
      <c r="E17" s="322"/>
      <c r="F17" s="322"/>
      <c r="G17" s="322"/>
      <c r="H17" s="322"/>
      <c r="I17" s="322"/>
      <c r="J17" s="322"/>
      <c r="K17" s="322"/>
      <c r="L17" s="322"/>
      <c r="M17" s="323"/>
      <c r="N17" s="311"/>
      <c r="O17" s="312"/>
      <c r="P17" s="312"/>
      <c r="Q17" s="312"/>
      <c r="R17" s="313"/>
      <c r="S17" s="271" t="s">
        <v>10</v>
      </c>
      <c r="T17" s="320" t="s">
        <v>11</v>
      </c>
      <c r="U17" s="229" t="s">
        <v>13</v>
      </c>
      <c r="V17" s="31"/>
      <c r="W17" s="278"/>
      <c r="X17" s="278"/>
      <c r="Y17" s="278"/>
      <c r="Z17" s="278"/>
      <c r="AA17" s="278"/>
      <c r="AB17" s="278"/>
      <c r="AC17" s="278"/>
      <c r="AD17" s="40"/>
      <c r="AE17" s="31"/>
      <c r="AF17" s="31"/>
      <c r="AG17" s="31"/>
      <c r="AH17" s="31"/>
      <c r="AI17" s="31"/>
      <c r="AJ17" s="31"/>
      <c r="AK17" s="462"/>
    </row>
    <row r="18" spans="2:38" s="27" customFormat="1" ht="6.9" customHeight="1">
      <c r="B18" s="324"/>
      <c r="C18" s="325"/>
      <c r="D18" s="325"/>
      <c r="E18" s="325"/>
      <c r="F18" s="325"/>
      <c r="G18" s="325"/>
      <c r="H18" s="325"/>
      <c r="I18" s="325"/>
      <c r="J18" s="325"/>
      <c r="K18" s="325"/>
      <c r="L18" s="325"/>
      <c r="M18" s="326"/>
      <c r="N18" s="314"/>
      <c r="O18" s="315"/>
      <c r="P18" s="315"/>
      <c r="Q18" s="315"/>
      <c r="R18" s="316"/>
      <c r="S18" s="272"/>
      <c r="T18" s="320"/>
      <c r="U18" s="229"/>
      <c r="V18" s="31"/>
      <c r="W18" s="41"/>
      <c r="X18" s="41"/>
      <c r="Y18" s="41"/>
      <c r="Z18" s="41"/>
      <c r="AA18" s="41"/>
      <c r="AB18" s="41"/>
      <c r="AC18" s="41"/>
      <c r="AD18" s="41"/>
      <c r="AE18" s="31"/>
      <c r="AF18" s="31"/>
      <c r="AG18" s="31"/>
      <c r="AH18" s="31"/>
      <c r="AI18" s="31"/>
      <c r="AJ18" s="31"/>
      <c r="AK18" s="31"/>
      <c r="AL18" s="31"/>
    </row>
    <row r="19" spans="2:38" s="27" customFormat="1" ht="6.9" customHeight="1">
      <c r="B19" s="327"/>
      <c r="C19" s="328"/>
      <c r="D19" s="328"/>
      <c r="E19" s="328"/>
      <c r="F19" s="328"/>
      <c r="G19" s="328"/>
      <c r="H19" s="328"/>
      <c r="I19" s="328"/>
      <c r="J19" s="328"/>
      <c r="K19" s="328"/>
      <c r="L19" s="328"/>
      <c r="M19" s="329"/>
      <c r="N19" s="317"/>
      <c r="O19" s="318"/>
      <c r="P19" s="318"/>
      <c r="Q19" s="318"/>
      <c r="R19" s="319"/>
      <c r="S19" s="273"/>
      <c r="T19" s="320"/>
      <c r="U19" s="22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5" t="s">
        <v>1903</v>
      </c>
      <c r="D22" s="455"/>
      <c r="E22" s="455"/>
      <c r="F22" s="455"/>
      <c r="G22" s="455"/>
      <c r="H22" s="455"/>
      <c r="I22" s="455"/>
      <c r="J22" s="455"/>
      <c r="K22" s="455"/>
      <c r="L22" s="455"/>
      <c r="M22" s="455"/>
      <c r="N22" s="455"/>
      <c r="O22" s="455"/>
      <c r="P22" s="455"/>
      <c r="Q22" s="455"/>
      <c r="R22" s="455"/>
      <c r="S22" s="455"/>
      <c r="T22" s="456"/>
      <c r="U22" s="457">
        <f>U23-U24</f>
        <v>0</v>
      </c>
      <c r="V22" s="458"/>
      <c r="W22" s="458"/>
      <c r="X22" s="458"/>
      <c r="Y22" s="458"/>
      <c r="Z22" s="459"/>
      <c r="AA22" s="105" t="s">
        <v>10</v>
      </c>
      <c r="AB22" s="106" t="s">
        <v>1904</v>
      </c>
      <c r="AC22" s="461" t="str">
        <f>IF(U25="","",IF(U22="","",IF(U22&gt;=U25,"○","×")))</f>
        <v>○</v>
      </c>
    </row>
    <row r="23" spans="2:38" ht="15" customHeight="1" thickBot="1">
      <c r="B23" s="483"/>
      <c r="C23" s="484" t="s">
        <v>1905</v>
      </c>
      <c r="D23" s="484"/>
      <c r="E23" s="484"/>
      <c r="F23" s="484"/>
      <c r="G23" s="484"/>
      <c r="H23" s="484"/>
      <c r="I23" s="484"/>
      <c r="J23" s="484"/>
      <c r="K23" s="484"/>
      <c r="L23" s="484"/>
      <c r="M23" s="484"/>
      <c r="N23" s="484"/>
      <c r="O23" s="484"/>
      <c r="P23" s="484"/>
      <c r="Q23" s="484"/>
      <c r="R23" s="484"/>
      <c r="S23" s="484"/>
      <c r="T23" s="440"/>
      <c r="U23" s="434"/>
      <c r="V23" s="435"/>
      <c r="W23" s="435"/>
      <c r="X23" s="435"/>
      <c r="Y23" s="435"/>
      <c r="Z23" s="436"/>
      <c r="AA23" s="105" t="s">
        <v>10</v>
      </c>
      <c r="AB23" s="106"/>
      <c r="AC23" s="506"/>
    </row>
    <row r="24" spans="2:38" ht="15.75" customHeight="1" thickBot="1">
      <c r="B24" s="483"/>
      <c r="C24" s="485" t="s">
        <v>1913</v>
      </c>
      <c r="D24" s="485"/>
      <c r="E24" s="485"/>
      <c r="F24" s="485"/>
      <c r="G24" s="485"/>
      <c r="H24" s="485"/>
      <c r="I24" s="485"/>
      <c r="J24" s="485"/>
      <c r="K24" s="485"/>
      <c r="L24" s="485"/>
      <c r="M24" s="485"/>
      <c r="N24" s="485"/>
      <c r="O24" s="485"/>
      <c r="P24" s="485"/>
      <c r="Q24" s="485"/>
      <c r="R24" s="485"/>
      <c r="S24" s="485"/>
      <c r="T24" s="486"/>
      <c r="U24" s="487">
        <f>N17</f>
        <v>0</v>
      </c>
      <c r="V24" s="488"/>
      <c r="W24" s="488"/>
      <c r="X24" s="488"/>
      <c r="Y24" s="488"/>
      <c r="Z24" s="489"/>
      <c r="AA24" s="107" t="s">
        <v>10</v>
      </c>
      <c r="AB24" s="106"/>
      <c r="AC24" s="506"/>
    </row>
    <row r="25" spans="2:38" ht="23.25" customHeight="1" thickBot="1">
      <c r="B25" s="104" t="s">
        <v>1906</v>
      </c>
      <c r="C25" s="490" t="s">
        <v>1907</v>
      </c>
      <c r="D25" s="491"/>
      <c r="E25" s="491"/>
      <c r="F25" s="491"/>
      <c r="G25" s="491"/>
      <c r="H25" s="491"/>
      <c r="I25" s="491"/>
      <c r="J25" s="491"/>
      <c r="K25" s="491"/>
      <c r="L25" s="491"/>
      <c r="M25" s="491"/>
      <c r="N25" s="491"/>
      <c r="O25" s="491"/>
      <c r="P25" s="491"/>
      <c r="Q25" s="491"/>
      <c r="R25" s="491"/>
      <c r="S25" s="491"/>
      <c r="T25" s="491"/>
      <c r="U25" s="457">
        <f>U26-U27-U28</f>
        <v>0</v>
      </c>
      <c r="V25" s="458"/>
      <c r="W25" s="458"/>
      <c r="X25" s="458"/>
      <c r="Y25" s="458"/>
      <c r="Z25" s="459"/>
      <c r="AA25" s="108" t="s">
        <v>10</v>
      </c>
      <c r="AB25" s="106" t="s">
        <v>1904</v>
      </c>
      <c r="AC25" s="462"/>
    </row>
    <row r="26" spans="2:38" ht="15" customHeight="1" thickBot="1">
      <c r="B26" s="438"/>
      <c r="C26" s="440" t="s">
        <v>1908</v>
      </c>
      <c r="D26" s="441"/>
      <c r="E26" s="441"/>
      <c r="F26" s="441"/>
      <c r="G26" s="441"/>
      <c r="H26" s="441"/>
      <c r="I26" s="441"/>
      <c r="J26" s="441"/>
      <c r="K26" s="441"/>
      <c r="L26" s="441"/>
      <c r="M26" s="441"/>
      <c r="N26" s="441"/>
      <c r="O26" s="441"/>
      <c r="P26" s="441"/>
      <c r="Q26" s="441"/>
      <c r="R26" s="441"/>
      <c r="S26" s="441"/>
      <c r="T26" s="442"/>
      <c r="U26" s="443"/>
      <c r="V26" s="444"/>
      <c r="W26" s="444"/>
      <c r="X26" s="444"/>
      <c r="Y26" s="444"/>
      <c r="Z26" s="445"/>
      <c r="AA26" s="105" t="s">
        <v>10</v>
      </c>
      <c r="AB26" s="109"/>
      <c r="AC26" s="109"/>
    </row>
    <row r="27" spans="2:38" ht="16.5" customHeight="1" thickBot="1">
      <c r="B27" s="438"/>
      <c r="C27" s="446" t="s">
        <v>1914</v>
      </c>
      <c r="D27" s="447"/>
      <c r="E27" s="447"/>
      <c r="F27" s="447"/>
      <c r="G27" s="447"/>
      <c r="H27" s="447"/>
      <c r="I27" s="447"/>
      <c r="J27" s="447"/>
      <c r="K27" s="447"/>
      <c r="L27" s="447"/>
      <c r="M27" s="447"/>
      <c r="N27" s="447"/>
      <c r="O27" s="447"/>
      <c r="P27" s="447"/>
      <c r="Q27" s="447"/>
      <c r="R27" s="447"/>
      <c r="S27" s="447"/>
      <c r="T27" s="448"/>
      <c r="U27" s="443"/>
      <c r="V27" s="444"/>
      <c r="W27" s="444"/>
      <c r="X27" s="444"/>
      <c r="Y27" s="444"/>
      <c r="Z27" s="445"/>
      <c r="AA27" s="105" t="s">
        <v>10</v>
      </c>
      <c r="AB27" s="109"/>
      <c r="AC27" s="109"/>
    </row>
    <row r="28" spans="2:38" ht="21.75" customHeight="1" thickBot="1">
      <c r="B28" s="439"/>
      <c r="C28" s="449" t="s">
        <v>2028</v>
      </c>
      <c r="D28" s="450"/>
      <c r="E28" s="450"/>
      <c r="F28" s="450"/>
      <c r="G28" s="450"/>
      <c r="H28" s="450"/>
      <c r="I28" s="450"/>
      <c r="J28" s="450"/>
      <c r="K28" s="450"/>
      <c r="L28" s="450"/>
      <c r="M28" s="450"/>
      <c r="N28" s="450"/>
      <c r="O28" s="450"/>
      <c r="P28" s="450"/>
      <c r="Q28" s="450"/>
      <c r="R28" s="450"/>
      <c r="S28" s="450"/>
      <c r="T28" s="451"/>
      <c r="U28" s="452"/>
      <c r="V28" s="453"/>
      <c r="W28" s="453"/>
      <c r="X28" s="453"/>
      <c r="Y28" s="453"/>
      <c r="Z28" s="454"/>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3" t="s">
        <v>1947</v>
      </c>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60" t="s">
        <v>86</v>
      </c>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8"/>
      <c r="F52" s="499"/>
      <c r="G52" s="112" t="s">
        <v>41</v>
      </c>
      <c r="H52" s="498"/>
      <c r="I52" s="499"/>
      <c r="J52" s="112" t="s">
        <v>42</v>
      </c>
      <c r="K52" s="498"/>
      <c r="L52" s="499"/>
      <c r="M52" s="112" t="s">
        <v>43</v>
      </c>
      <c r="N52" s="111"/>
      <c r="O52" s="500" t="s">
        <v>44</v>
      </c>
      <c r="P52" s="500"/>
      <c r="Q52" s="500"/>
      <c r="R52" s="501"/>
      <c r="S52" s="501"/>
      <c r="T52" s="501"/>
      <c r="U52" s="501"/>
      <c r="V52" s="501"/>
      <c r="W52" s="501"/>
      <c r="X52" s="501"/>
      <c r="Y52" s="501"/>
      <c r="Z52" s="501"/>
      <c r="AA52" s="501"/>
      <c r="AB52" s="501"/>
      <c r="AC52" s="501"/>
      <c r="AD52" s="501"/>
      <c r="AE52" s="501"/>
      <c r="AF52" s="501"/>
      <c r="AG52" s="501"/>
      <c r="AH52" s="501"/>
      <c r="AI52" s="501"/>
      <c r="AJ52" s="113"/>
      <c r="AK52" s="65"/>
    </row>
    <row r="53" spans="2:37">
      <c r="B53" s="62"/>
      <c r="C53" s="114"/>
      <c r="D53" s="112"/>
      <c r="E53" s="112"/>
      <c r="F53" s="112"/>
      <c r="G53" s="112"/>
      <c r="H53" s="112"/>
      <c r="I53" s="112"/>
      <c r="J53" s="112"/>
      <c r="K53" s="112"/>
      <c r="L53" s="112"/>
      <c r="M53" s="112"/>
      <c r="N53" s="112"/>
      <c r="O53" s="502" t="s">
        <v>45</v>
      </c>
      <c r="P53" s="502"/>
      <c r="Q53" s="502"/>
      <c r="R53" s="503" t="s">
        <v>46</v>
      </c>
      <c r="S53" s="503"/>
      <c r="T53" s="504"/>
      <c r="U53" s="504"/>
      <c r="V53" s="504"/>
      <c r="W53" s="504"/>
      <c r="X53" s="504"/>
      <c r="Y53" s="505" t="s">
        <v>47</v>
      </c>
      <c r="Z53" s="505"/>
      <c r="AA53" s="504"/>
      <c r="AB53" s="504"/>
      <c r="AC53" s="504"/>
      <c r="AD53" s="504"/>
      <c r="AE53" s="504"/>
      <c r="AF53" s="504"/>
      <c r="AG53" s="504"/>
      <c r="AH53" s="504"/>
      <c r="AI53" s="504"/>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346" t="s">
        <v>1875</v>
      </c>
      <c r="F57" s="346"/>
      <c r="G57" s="346"/>
      <c r="H57" s="512" t="str">
        <f>IF('別紙様式7-1（計画書）'!H63="","",'別紙様式7-1（計画書）'!H63)</f>
        <v/>
      </c>
      <c r="I57" s="512"/>
      <c r="J57" s="512"/>
      <c r="K57" s="512"/>
      <c r="L57" s="512"/>
      <c r="M57" s="512"/>
      <c r="N57" s="512"/>
      <c r="O57" s="512"/>
      <c r="P57" s="512"/>
      <c r="Q57" s="512"/>
      <c r="R57" s="275" t="s">
        <v>1876</v>
      </c>
      <c r="S57" s="275"/>
      <c r="T57" s="275"/>
      <c r="U57" s="71" t="s">
        <v>1877</v>
      </c>
      <c r="V57" s="492" t="str">
        <f>IF('別紙様式7-1（計画書）'!V63="","",'別紙様式7-1（計画書）'!V63)</f>
        <v/>
      </c>
      <c r="W57" s="492"/>
      <c r="X57" s="72" t="s">
        <v>1878</v>
      </c>
      <c r="Y57" s="492" t="str">
        <f>IF('別紙様式7-1（計画書）'!Y63="","",'別紙様式7-1（計画書）'!Y63)</f>
        <v/>
      </c>
      <c r="Z57" s="493"/>
      <c r="AG57" s="36"/>
      <c r="AH57" s="36"/>
      <c r="AI57" s="36"/>
    </row>
    <row r="58" spans="2:37">
      <c r="B58" s="275"/>
      <c r="C58" s="275"/>
      <c r="D58" s="275"/>
      <c r="E58" s="349" t="s">
        <v>1879</v>
      </c>
      <c r="F58" s="349"/>
      <c r="G58" s="349"/>
      <c r="H58" s="494" t="str">
        <f>IF('別紙様式7-1（計画書）'!H64="","",'別紙様式7-1（計画書）'!H64)</f>
        <v/>
      </c>
      <c r="I58" s="494"/>
      <c r="J58" s="494"/>
      <c r="K58" s="494"/>
      <c r="L58" s="494"/>
      <c r="M58" s="494"/>
      <c r="N58" s="494"/>
      <c r="O58" s="494"/>
      <c r="P58" s="494"/>
      <c r="Q58" s="494"/>
      <c r="R58" s="275"/>
      <c r="S58" s="275"/>
      <c r="T58" s="275"/>
      <c r="U58" s="495" t="str">
        <f>IF('別紙様式7-1（計画書）'!U64="","",'別紙様式7-1（計画書）'!U64)</f>
        <v/>
      </c>
      <c r="V58" s="496"/>
      <c r="W58" s="496"/>
      <c r="X58" s="496"/>
      <c r="Y58" s="496"/>
      <c r="Z58" s="496"/>
      <c r="AA58" s="496"/>
      <c r="AB58" s="496"/>
      <c r="AC58" s="496"/>
      <c r="AD58" s="496"/>
      <c r="AE58" s="496"/>
      <c r="AF58" s="496"/>
      <c r="AG58" s="496"/>
      <c r="AH58" s="496"/>
      <c r="AI58" s="496"/>
      <c r="AJ58" s="496"/>
      <c r="AK58" s="497"/>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510" t="str">
        <f>IF('別紙様式7-1（計画書）'!H66="","",'別紙様式7-1（計画書）'!H66)</f>
        <v/>
      </c>
      <c r="I60" s="510"/>
      <c r="J60" s="510"/>
      <c r="K60" s="510"/>
      <c r="L60" s="510"/>
      <c r="M60" s="510"/>
      <c r="N60" s="510"/>
      <c r="O60" s="275" t="s">
        <v>1881</v>
      </c>
      <c r="P60" s="275"/>
      <c r="Q60" s="275"/>
      <c r="R60" s="346" t="s">
        <v>1875</v>
      </c>
      <c r="S60" s="346"/>
      <c r="T60" s="346"/>
      <c r="U60" s="512" t="str">
        <f>IF('別紙様式7-1（計画書）'!U66="","",'別紙様式7-1（計画書）'!U66)</f>
        <v/>
      </c>
      <c r="V60" s="512"/>
      <c r="W60" s="512"/>
      <c r="X60" s="512"/>
      <c r="Y60" s="512"/>
      <c r="Z60" s="512"/>
      <c r="AA60" s="512"/>
      <c r="AB60" s="360" t="s">
        <v>1882</v>
      </c>
      <c r="AC60" s="361"/>
      <c r="AD60" s="361"/>
      <c r="AE60" s="362"/>
      <c r="AF60" s="510" t="str">
        <f>IF('別紙様式7-1（計画書）'!AF66="","",'別紙様式7-1（計画書）'!AF66)</f>
        <v/>
      </c>
      <c r="AG60" s="510"/>
      <c r="AH60" s="510"/>
      <c r="AI60" s="510"/>
      <c r="AJ60" s="510"/>
      <c r="AK60" s="510"/>
    </row>
    <row r="61" spans="2:37">
      <c r="B61" s="275"/>
      <c r="C61" s="275"/>
      <c r="D61" s="275"/>
      <c r="E61" s="275" t="s">
        <v>47</v>
      </c>
      <c r="F61" s="275"/>
      <c r="G61" s="275"/>
      <c r="H61" s="510" t="str">
        <f>IF('別紙様式7-1（計画書）'!H67="","",'別紙様式7-1（計画書）'!H67)</f>
        <v/>
      </c>
      <c r="I61" s="510"/>
      <c r="J61" s="510"/>
      <c r="K61" s="510"/>
      <c r="L61" s="510"/>
      <c r="M61" s="510"/>
      <c r="N61" s="510"/>
      <c r="O61" s="275"/>
      <c r="P61" s="275"/>
      <c r="Q61" s="275"/>
      <c r="R61" s="349" t="s">
        <v>47</v>
      </c>
      <c r="S61" s="349"/>
      <c r="T61" s="349"/>
      <c r="U61" s="511" t="str">
        <f>IF('別紙様式7-1（計画書）'!U67="","",'別紙様式7-1（計画書）'!U67)</f>
        <v/>
      </c>
      <c r="V61" s="511"/>
      <c r="W61" s="511"/>
      <c r="X61" s="511"/>
      <c r="Y61" s="511"/>
      <c r="Z61" s="511"/>
      <c r="AA61" s="511"/>
      <c r="AB61" s="360" t="s">
        <v>1883</v>
      </c>
      <c r="AC61" s="361"/>
      <c r="AD61" s="361"/>
      <c r="AE61" s="362"/>
      <c r="AF61" s="510" t="str">
        <f>IF('別紙様式7-1（計画書）'!AF67="","",'別紙様式7-1（計画書）'!AF67)</f>
        <v/>
      </c>
      <c r="AG61" s="510"/>
      <c r="AH61" s="510"/>
      <c r="AI61" s="510"/>
      <c r="AJ61" s="510"/>
      <c r="AK61" s="510"/>
    </row>
    <row r="63" spans="2:37" ht="33" customHeight="1" thickBot="1">
      <c r="B63" s="343" t="s">
        <v>2030</v>
      </c>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row>
    <row r="64" spans="2:37" ht="13.8" thickBot="1">
      <c r="B64" s="423" t="s">
        <v>16</v>
      </c>
      <c r="C64" s="424"/>
      <c r="D64" s="424"/>
      <c r="E64" s="425"/>
      <c r="F64" s="507" t="s">
        <v>17</v>
      </c>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9"/>
      <c r="AK64" s="77" t="str">
        <f>IFERROR(IF(COUNTIF(AM65:AM89,TRUE)&gt;=1,"○","×"),"")</f>
        <v>×</v>
      </c>
    </row>
    <row r="65" spans="2:39" ht="13.5" customHeight="1">
      <c r="B65" s="374" t="s">
        <v>18</v>
      </c>
      <c r="C65" s="375"/>
      <c r="D65" s="375"/>
      <c r="E65" s="404"/>
      <c r="F65" s="78"/>
      <c r="G65" s="416" t="s">
        <v>2019</v>
      </c>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7"/>
      <c r="AM65" s="101" t="b">
        <v>0</v>
      </c>
    </row>
    <row r="66" spans="2:39" ht="13.5" customHeight="1">
      <c r="B66" s="376"/>
      <c r="C66" s="377"/>
      <c r="D66" s="377"/>
      <c r="E66" s="406"/>
      <c r="F66" s="79"/>
      <c r="G66" s="420" t="s">
        <v>19</v>
      </c>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181"/>
      <c r="AM66" s="101" t="b">
        <v>0</v>
      </c>
    </row>
    <row r="67" spans="2:39" ht="21" customHeight="1">
      <c r="B67" s="376"/>
      <c r="C67" s="377"/>
      <c r="D67" s="377"/>
      <c r="E67" s="406"/>
      <c r="F67" s="79"/>
      <c r="G67" s="420" t="s">
        <v>20</v>
      </c>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181"/>
      <c r="AM67" s="101" t="b">
        <v>0</v>
      </c>
    </row>
    <row r="68" spans="2:39" ht="13.5" customHeight="1">
      <c r="B68" s="378"/>
      <c r="C68" s="379"/>
      <c r="D68" s="379"/>
      <c r="E68" s="407"/>
      <c r="F68" s="80"/>
      <c r="G68" s="422" t="s">
        <v>2020</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182"/>
      <c r="AM68" s="101" t="b">
        <v>0</v>
      </c>
    </row>
    <row r="69" spans="2:39" ht="32.25" customHeight="1">
      <c r="B69" s="374" t="s">
        <v>21</v>
      </c>
      <c r="C69" s="375"/>
      <c r="D69" s="375"/>
      <c r="E69" s="404"/>
      <c r="F69" s="81"/>
      <c r="G69" s="380" t="s">
        <v>2021</v>
      </c>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3"/>
      <c r="AM69" s="101" t="b">
        <v>0</v>
      </c>
    </row>
    <row r="70" spans="2:39" ht="13.5" customHeight="1">
      <c r="B70" s="376"/>
      <c r="C70" s="377"/>
      <c r="D70" s="377"/>
      <c r="E70" s="406"/>
      <c r="F70" s="79"/>
      <c r="G70" s="420" t="s">
        <v>22</v>
      </c>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183"/>
      <c r="AM70" s="101" t="b">
        <v>0</v>
      </c>
    </row>
    <row r="71" spans="2:39" ht="13.5" customHeight="1">
      <c r="B71" s="376"/>
      <c r="C71" s="377"/>
      <c r="D71" s="377"/>
      <c r="E71" s="406"/>
      <c r="F71" s="79"/>
      <c r="G71" s="420" t="s">
        <v>23</v>
      </c>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181"/>
      <c r="AM71" s="101" t="b">
        <v>0</v>
      </c>
    </row>
    <row r="72" spans="2:39" ht="13.5" customHeight="1">
      <c r="B72" s="378"/>
      <c r="C72" s="379"/>
      <c r="D72" s="379"/>
      <c r="E72" s="407"/>
      <c r="F72" s="82"/>
      <c r="G72" s="372" t="s">
        <v>24</v>
      </c>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E72" s="372"/>
      <c r="AF72" s="372"/>
      <c r="AG72" s="372"/>
      <c r="AH72" s="372"/>
      <c r="AI72" s="372"/>
      <c r="AJ72" s="372"/>
      <c r="AK72" s="419"/>
      <c r="AM72" s="101" t="b">
        <v>0</v>
      </c>
    </row>
    <row r="73" spans="2:39" ht="13.5" customHeight="1">
      <c r="B73" s="374" t="s">
        <v>25</v>
      </c>
      <c r="C73" s="375"/>
      <c r="D73" s="375"/>
      <c r="E73" s="404"/>
      <c r="F73" s="83"/>
      <c r="G73" s="421" t="s">
        <v>26</v>
      </c>
      <c r="H73" s="421"/>
      <c r="I73" s="421"/>
      <c r="J73" s="421"/>
      <c r="K73" s="421"/>
      <c r="L73" s="421"/>
      <c r="M73" s="421"/>
      <c r="N73" s="421"/>
      <c r="O73" s="421"/>
      <c r="P73" s="421"/>
      <c r="Q73" s="421"/>
      <c r="R73" s="421"/>
      <c r="S73" s="421"/>
      <c r="T73" s="421"/>
      <c r="U73" s="421"/>
      <c r="V73" s="421"/>
      <c r="W73" s="421"/>
      <c r="X73" s="421"/>
      <c r="Y73" s="421"/>
      <c r="Z73" s="421"/>
      <c r="AA73" s="421"/>
      <c r="AB73" s="421"/>
      <c r="AC73" s="421"/>
      <c r="AD73" s="421"/>
      <c r="AE73" s="421"/>
      <c r="AF73" s="421"/>
      <c r="AG73" s="421"/>
      <c r="AH73" s="421"/>
      <c r="AI73" s="421"/>
      <c r="AJ73" s="421"/>
      <c r="AK73" s="183"/>
      <c r="AM73" s="101" t="b">
        <v>0</v>
      </c>
    </row>
    <row r="74" spans="2:39" ht="26.25" customHeight="1">
      <c r="B74" s="376"/>
      <c r="C74" s="405"/>
      <c r="D74" s="405"/>
      <c r="E74" s="406"/>
      <c r="F74" s="79"/>
      <c r="G74" s="420" t="s">
        <v>27</v>
      </c>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181"/>
      <c r="AM74" s="101" t="b">
        <v>0</v>
      </c>
    </row>
    <row r="75" spans="2:39" ht="13.5" customHeight="1">
      <c r="B75" s="376"/>
      <c r="C75" s="405"/>
      <c r="D75" s="405"/>
      <c r="E75" s="406"/>
      <c r="F75" s="79"/>
      <c r="G75" s="420" t="s">
        <v>28</v>
      </c>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181"/>
      <c r="AM75" s="101" t="b">
        <v>0</v>
      </c>
    </row>
    <row r="76" spans="2:39" ht="14.25" customHeight="1">
      <c r="B76" s="376"/>
      <c r="C76" s="405"/>
      <c r="D76" s="405"/>
      <c r="E76" s="406"/>
      <c r="F76" s="79"/>
      <c r="G76" s="381" t="s">
        <v>29</v>
      </c>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181"/>
      <c r="AM76" s="101" t="b">
        <v>0</v>
      </c>
    </row>
    <row r="77" spans="2:39" ht="14.25" customHeight="1">
      <c r="B77" s="378"/>
      <c r="C77" s="379"/>
      <c r="D77" s="379"/>
      <c r="E77" s="407"/>
      <c r="F77" s="180"/>
      <c r="G77" s="408" t="s">
        <v>2022</v>
      </c>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c r="AH77" s="408"/>
      <c r="AI77" s="408"/>
      <c r="AJ77" s="408"/>
      <c r="AK77" s="409"/>
      <c r="AM77" s="101" t="b">
        <v>0</v>
      </c>
    </row>
    <row r="78" spans="2:39" ht="24.75" customHeight="1">
      <c r="B78" s="374" t="s">
        <v>30</v>
      </c>
      <c r="C78" s="375"/>
      <c r="D78" s="375"/>
      <c r="E78" s="404"/>
      <c r="F78" s="81"/>
      <c r="G78" s="418" t="s">
        <v>2023</v>
      </c>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183"/>
      <c r="AM78" s="101" t="b">
        <v>0</v>
      </c>
    </row>
    <row r="79" spans="2:39" ht="27" customHeight="1">
      <c r="B79" s="376"/>
      <c r="C79" s="377"/>
      <c r="D79" s="377"/>
      <c r="E79" s="406"/>
      <c r="F79" s="79"/>
      <c r="G79" s="381" t="s">
        <v>31</v>
      </c>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183"/>
      <c r="AM79" s="101" t="b">
        <v>0</v>
      </c>
    </row>
    <row r="80" spans="2:39" ht="13.5" customHeight="1">
      <c r="B80" s="376"/>
      <c r="C80" s="377"/>
      <c r="D80" s="377"/>
      <c r="E80" s="406"/>
      <c r="F80" s="79"/>
      <c r="G80" s="381" t="s">
        <v>32</v>
      </c>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184"/>
      <c r="AM80" s="101" t="b">
        <v>0</v>
      </c>
    </row>
    <row r="81" spans="2:39" ht="13.5" customHeight="1">
      <c r="B81" s="378"/>
      <c r="C81" s="379"/>
      <c r="D81" s="379"/>
      <c r="E81" s="407"/>
      <c r="F81" s="82"/>
      <c r="G81" s="372" t="s">
        <v>33</v>
      </c>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c r="AF81" s="372"/>
      <c r="AG81" s="372"/>
      <c r="AH81" s="372"/>
      <c r="AI81" s="372"/>
      <c r="AJ81" s="372"/>
      <c r="AK81" s="419"/>
      <c r="AM81" s="101" t="b">
        <v>0</v>
      </c>
    </row>
    <row r="82" spans="2:39" ht="21.75" customHeight="1">
      <c r="B82" s="374" t="s">
        <v>34</v>
      </c>
      <c r="C82" s="375"/>
      <c r="D82" s="375"/>
      <c r="E82" s="404"/>
      <c r="F82" s="83"/>
      <c r="G82" s="380" t="s">
        <v>35</v>
      </c>
      <c r="H82" s="380"/>
      <c r="I82" s="380"/>
      <c r="J82" s="380"/>
      <c r="K82" s="380"/>
      <c r="L82" s="380"/>
      <c r="M82" s="380"/>
      <c r="N82" s="380"/>
      <c r="O82" s="380"/>
      <c r="P82" s="380"/>
      <c r="Q82" s="380"/>
      <c r="R82" s="380"/>
      <c r="S82" s="380"/>
      <c r="T82" s="380"/>
      <c r="U82" s="380"/>
      <c r="V82" s="380"/>
      <c r="W82" s="380"/>
      <c r="X82" s="380"/>
      <c r="Y82" s="380"/>
      <c r="Z82" s="380"/>
      <c r="AA82" s="380"/>
      <c r="AB82" s="380"/>
      <c r="AC82" s="380"/>
      <c r="AD82" s="380"/>
      <c r="AE82" s="380"/>
      <c r="AF82" s="380"/>
      <c r="AG82" s="380"/>
      <c r="AH82" s="380"/>
      <c r="AI82" s="380"/>
      <c r="AJ82" s="380"/>
      <c r="AK82" s="183"/>
      <c r="AM82" s="101" t="b">
        <v>0</v>
      </c>
    </row>
    <row r="83" spans="2:39" ht="24" customHeight="1">
      <c r="B83" s="376"/>
      <c r="C83" s="377"/>
      <c r="D83" s="377"/>
      <c r="E83" s="406"/>
      <c r="F83" s="79"/>
      <c r="G83" s="381" t="s">
        <v>36</v>
      </c>
      <c r="H83" s="381"/>
      <c r="I83" s="381"/>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1"/>
      <c r="AG83" s="381"/>
      <c r="AH83" s="381"/>
      <c r="AI83" s="381"/>
      <c r="AJ83" s="381"/>
      <c r="AK83" s="181"/>
      <c r="AM83" s="101" t="b">
        <v>0</v>
      </c>
    </row>
    <row r="84" spans="2:39" ht="23.25" customHeight="1">
      <c r="B84" s="376"/>
      <c r="C84" s="377"/>
      <c r="D84" s="377"/>
      <c r="E84" s="406"/>
      <c r="F84" s="79"/>
      <c r="G84" s="381" t="s">
        <v>37</v>
      </c>
      <c r="H84" s="381"/>
      <c r="I84" s="381"/>
      <c r="J84" s="381"/>
      <c r="K84" s="381"/>
      <c r="L84" s="381"/>
      <c r="M84" s="381"/>
      <c r="N84" s="381"/>
      <c r="O84" s="381"/>
      <c r="P84" s="381"/>
      <c r="Q84" s="381"/>
      <c r="R84" s="381"/>
      <c r="S84" s="381"/>
      <c r="T84" s="381"/>
      <c r="U84" s="381"/>
      <c r="V84" s="381"/>
      <c r="W84" s="381"/>
      <c r="X84" s="381"/>
      <c r="Y84" s="381"/>
      <c r="Z84" s="381"/>
      <c r="AA84" s="381"/>
      <c r="AB84" s="381"/>
      <c r="AC84" s="381"/>
      <c r="AD84" s="381"/>
      <c r="AE84" s="381"/>
      <c r="AF84" s="381"/>
      <c r="AG84" s="381"/>
      <c r="AH84" s="381"/>
      <c r="AI84" s="381"/>
      <c r="AJ84" s="381"/>
      <c r="AK84" s="181"/>
      <c r="AM84" s="101" t="b">
        <v>0</v>
      </c>
    </row>
    <row r="85" spans="2:39" ht="13.5" customHeight="1">
      <c r="B85" s="378"/>
      <c r="C85" s="379"/>
      <c r="D85" s="379"/>
      <c r="E85" s="407"/>
      <c r="F85" s="82"/>
      <c r="G85" s="372" t="s">
        <v>38</v>
      </c>
      <c r="H85" s="372"/>
      <c r="I85" s="372"/>
      <c r="J85" s="372"/>
      <c r="K85" s="372"/>
      <c r="L85" s="372"/>
      <c r="M85" s="372"/>
      <c r="N85" s="372"/>
      <c r="O85" s="372"/>
      <c r="P85" s="372"/>
      <c r="Q85" s="372"/>
      <c r="R85" s="372"/>
      <c r="S85" s="372"/>
      <c r="T85" s="372"/>
      <c r="U85" s="372"/>
      <c r="V85" s="372"/>
      <c r="W85" s="372"/>
      <c r="X85" s="372"/>
      <c r="Y85" s="372"/>
      <c r="Z85" s="372"/>
      <c r="AA85" s="372"/>
      <c r="AB85" s="372"/>
      <c r="AC85" s="372"/>
      <c r="AD85" s="372"/>
      <c r="AE85" s="372"/>
      <c r="AF85" s="372"/>
      <c r="AG85" s="372"/>
      <c r="AH85" s="372"/>
      <c r="AI85" s="372"/>
      <c r="AJ85" s="372"/>
      <c r="AK85" s="185"/>
      <c r="AM85" s="101" t="b">
        <v>0</v>
      </c>
    </row>
    <row r="86" spans="2:39" ht="23.25" customHeight="1">
      <c r="B86" s="374" t="s">
        <v>39</v>
      </c>
      <c r="C86" s="375"/>
      <c r="D86" s="375"/>
      <c r="E86" s="404"/>
      <c r="F86" s="83"/>
      <c r="G86" s="380" t="s">
        <v>2024</v>
      </c>
      <c r="H86" s="380"/>
      <c r="I86" s="380"/>
      <c r="J86" s="380"/>
      <c r="K86" s="380"/>
      <c r="L86" s="380"/>
      <c r="M86" s="380"/>
      <c r="N86" s="380"/>
      <c r="O86" s="380"/>
      <c r="P86" s="380"/>
      <c r="Q86" s="380"/>
      <c r="R86" s="380"/>
      <c r="S86" s="380"/>
      <c r="T86" s="380"/>
      <c r="U86" s="380"/>
      <c r="V86" s="380"/>
      <c r="W86" s="380"/>
      <c r="X86" s="380"/>
      <c r="Y86" s="380"/>
      <c r="Z86" s="380"/>
      <c r="AA86" s="380"/>
      <c r="AB86" s="380"/>
      <c r="AC86" s="380"/>
      <c r="AD86" s="380"/>
      <c r="AE86" s="380"/>
      <c r="AF86" s="380"/>
      <c r="AG86" s="380"/>
      <c r="AH86" s="380"/>
      <c r="AI86" s="380"/>
      <c r="AJ86" s="380"/>
      <c r="AK86" s="383"/>
      <c r="AM86" s="101" t="b">
        <v>0</v>
      </c>
    </row>
    <row r="87" spans="2:39" ht="13.5" customHeight="1">
      <c r="B87" s="376"/>
      <c r="C87" s="377"/>
      <c r="D87" s="377"/>
      <c r="E87" s="406"/>
      <c r="F87" s="79"/>
      <c r="G87" s="381" t="s">
        <v>40</v>
      </c>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81"/>
      <c r="AK87" s="181"/>
      <c r="AM87" s="101" t="b">
        <v>0</v>
      </c>
    </row>
    <row r="88" spans="2:39" ht="13.5" customHeight="1">
      <c r="B88" s="376"/>
      <c r="C88" s="377"/>
      <c r="D88" s="377"/>
      <c r="E88" s="406"/>
      <c r="F88" s="79"/>
      <c r="G88" s="381" t="s">
        <v>2025</v>
      </c>
      <c r="H88" s="381"/>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81"/>
      <c r="AG88" s="381"/>
      <c r="AH88" s="381"/>
      <c r="AI88" s="381"/>
      <c r="AJ88" s="381"/>
      <c r="AK88" s="181"/>
      <c r="AM88" s="101" t="b">
        <v>0</v>
      </c>
    </row>
    <row r="89" spans="2:39" ht="14.25" customHeight="1" thickBot="1">
      <c r="B89" s="378"/>
      <c r="C89" s="379"/>
      <c r="D89" s="379"/>
      <c r="E89" s="407"/>
      <c r="F89" s="84"/>
      <c r="G89" s="384" t="s">
        <v>2026</v>
      </c>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21" t="s">
        <v>57</v>
      </c>
      <c r="E4" s="522"/>
      <c r="F4" s="7" t="s">
        <v>58</v>
      </c>
      <c r="G4" s="9" t="s">
        <v>59</v>
      </c>
      <c r="H4" s="9" t="s">
        <v>60</v>
      </c>
      <c r="I4" s="9" t="s">
        <v>61</v>
      </c>
    </row>
    <row r="5" spans="1:9" ht="118.5" customHeight="1">
      <c r="A5" s="8" t="s">
        <v>62</v>
      </c>
      <c r="B5" s="21" t="s">
        <v>63</v>
      </c>
      <c r="C5" s="22" t="s">
        <v>64</v>
      </c>
      <c r="D5" s="523" t="s">
        <v>1916</v>
      </c>
      <c r="E5" s="524"/>
      <c r="F5" s="22" t="s">
        <v>1917</v>
      </c>
      <c r="G5" s="22" t="s">
        <v>65</v>
      </c>
      <c r="H5" s="22" t="s">
        <v>1918</v>
      </c>
      <c r="I5" s="22" t="s">
        <v>1919</v>
      </c>
    </row>
    <row r="6" spans="1:9" ht="135.75" customHeight="1">
      <c r="A6" s="8" t="s">
        <v>62</v>
      </c>
      <c r="B6" s="21" t="s">
        <v>66</v>
      </c>
      <c r="C6" s="22" t="s">
        <v>1920</v>
      </c>
      <c r="D6" s="523" t="s">
        <v>1921</v>
      </c>
      <c r="E6" s="524"/>
      <c r="F6" s="22" t="s">
        <v>1922</v>
      </c>
      <c r="G6" s="22" t="s">
        <v>67</v>
      </c>
      <c r="H6" s="22" t="s">
        <v>1923</v>
      </c>
      <c r="I6" s="22" t="s">
        <v>1919</v>
      </c>
    </row>
    <row r="7" spans="1:9" ht="175.5" customHeight="1">
      <c r="A7" s="8" t="s">
        <v>68</v>
      </c>
      <c r="B7" s="21" t="s">
        <v>69</v>
      </c>
      <c r="C7" s="22" t="s">
        <v>1924</v>
      </c>
      <c r="D7" s="523" t="s">
        <v>1925</v>
      </c>
      <c r="E7" s="524"/>
      <c r="F7" s="22" t="s">
        <v>1926</v>
      </c>
      <c r="G7" s="22" t="s">
        <v>70</v>
      </c>
      <c r="H7" s="22" t="s">
        <v>1927</v>
      </c>
      <c r="I7" s="22" t="s">
        <v>1928</v>
      </c>
    </row>
    <row r="8" spans="1:9" ht="155.25" customHeight="1">
      <c r="A8" s="8" t="s">
        <v>71</v>
      </c>
      <c r="B8" s="20"/>
      <c r="C8" s="22" t="s">
        <v>2011</v>
      </c>
      <c r="D8" s="523" t="s">
        <v>1929</v>
      </c>
      <c r="E8" s="524"/>
      <c r="F8" s="22" t="s">
        <v>1930</v>
      </c>
      <c r="G8" s="22" t="s">
        <v>72</v>
      </c>
      <c r="H8" s="22" t="s">
        <v>1931</v>
      </c>
      <c r="I8" s="22" t="s">
        <v>1932</v>
      </c>
    </row>
    <row r="9" spans="1:9" ht="150.75" customHeight="1">
      <c r="A9" s="8" t="s">
        <v>73</v>
      </c>
      <c r="B9" s="20"/>
      <c r="C9" s="22" t="s">
        <v>2012</v>
      </c>
      <c r="D9" s="523" t="s">
        <v>1933</v>
      </c>
      <c r="E9" s="524"/>
      <c r="F9" s="22" t="s">
        <v>1934</v>
      </c>
      <c r="G9" s="22" t="s">
        <v>74</v>
      </c>
      <c r="H9" s="22" t="s">
        <v>1935</v>
      </c>
      <c r="I9" s="22" t="s">
        <v>1936</v>
      </c>
    </row>
    <row r="10" spans="1:9" ht="78" customHeight="1">
      <c r="A10" s="520" t="s">
        <v>2029</v>
      </c>
      <c r="B10" s="520"/>
      <c r="C10" s="520"/>
      <c r="D10" s="520"/>
      <c r="E10" s="520"/>
      <c r="F10" s="520"/>
      <c r="G10" s="520"/>
      <c r="H10" s="520"/>
      <c r="I10" s="52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7" t="s">
        <v>1960</v>
      </c>
      <c r="B17" s="518"/>
      <c r="C17" s="16" t="s">
        <v>56</v>
      </c>
      <c r="D17" s="17" t="s">
        <v>1971</v>
      </c>
      <c r="E17" s="17" t="s">
        <v>1962</v>
      </c>
      <c r="F17" s="17" t="s">
        <v>1961</v>
      </c>
      <c r="G17" s="11"/>
      <c r="H17" s="11"/>
      <c r="I17" s="11"/>
    </row>
    <row r="18" spans="1:9" ht="115.5" customHeight="1">
      <c r="A18" s="519" t="s">
        <v>1963</v>
      </c>
      <c r="B18" s="518"/>
      <c r="C18" s="18" t="s">
        <v>1924</v>
      </c>
      <c r="D18" s="18" t="s">
        <v>1927</v>
      </c>
      <c r="E18" s="18" t="s">
        <v>1966</v>
      </c>
      <c r="F18" s="18" t="s">
        <v>1967</v>
      </c>
      <c r="G18" s="11"/>
      <c r="H18" s="11"/>
      <c r="I18" s="11"/>
    </row>
    <row r="19" spans="1:9" ht="105.75" customHeight="1">
      <c r="A19" s="519" t="s">
        <v>1964</v>
      </c>
      <c r="B19" s="518"/>
      <c r="C19" s="18" t="s">
        <v>2011</v>
      </c>
      <c r="D19" s="18" t="s">
        <v>1931</v>
      </c>
      <c r="E19" s="18" t="s">
        <v>1968</v>
      </c>
      <c r="F19" s="19" t="s">
        <v>1970</v>
      </c>
      <c r="G19" s="4"/>
      <c r="H19" s="4"/>
      <c r="I19" s="4"/>
    </row>
    <row r="20" spans="1:9" ht="95.25" customHeight="1">
      <c r="A20" s="519" t="s">
        <v>1965</v>
      </c>
      <c r="B20" s="518"/>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3" t="s">
        <v>2029</v>
      </c>
      <c r="B22" s="513"/>
      <c r="C22" s="513"/>
      <c r="D22" s="513"/>
      <c r="E22" s="513"/>
      <c r="F22" s="513"/>
      <c r="G22" s="513"/>
      <c r="H22" s="513"/>
      <c r="I22" s="513"/>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2.2"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3.8"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翔一(sano-shouichi.c17)</dc:creator>
  <cp:lastModifiedBy>森園　真理子</cp:lastModifiedBy>
  <cp:lastPrinted>2024-03-18T08:05:57Z</cp:lastPrinted>
  <dcterms:created xsi:type="dcterms:W3CDTF">2015-06-05T18:19:34Z</dcterms:created>
  <dcterms:modified xsi:type="dcterms:W3CDTF">2025-05-28T06:45:22Z</dcterms:modified>
</cp:coreProperties>
</file>