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280\Nishinomiya City Dropbox\90208000下水道部_一般共有\04_設計・工事調整\05_W-PPP関係\01_継続中\◆ウォーターPPP_R6～◆\03_W-PPP本体業務\01_発注\00_プロポーザル関連資料\02_プロポーザル前決裁\ホームページ掲載用ファイル(ファイル名を英字にしたもの)\06-2_特別仕様書別紙等\"/>
    </mc:Choice>
  </mc:AlternateContent>
  <xr:revisionPtr revIDLastSave="0" documentId="13_ncr:1_{5AA0B3E1-63A1-46D4-81F6-7C0B671BC75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【調査】判定表（HP管）" sheetId="7" r:id="rId1"/>
    <sheet name="【調査】判定表（塩ビ）" sheetId="9" r:id="rId2"/>
    <sheet name="【調査】判定表（HP管） (記載例)" sheetId="10" r:id="rId3"/>
    <sheet name="【点検】判定表（マンホール)" sheetId="11" r:id="rId4"/>
    <sheet name="【点検】判定表（マンホール)（記入例)" sheetId="12" r:id="rId5"/>
    <sheet name="【腐食環境点検】判定表（マンホール)" sheetId="13" r:id="rId6"/>
    <sheet name="【腐食環境点検】判定表（記入例)" sheetId="14" r:id="rId7"/>
  </sheets>
  <definedNames>
    <definedName name="_xlnm.Print_Area" localSheetId="0">'【調査】判定表（HP管）'!$A$1:$H$35</definedName>
    <definedName name="_xlnm.Print_Area" localSheetId="2">'【調査】判定表（HP管） (記載例)'!$A$1:$H$35</definedName>
    <definedName name="_xlnm.Print_Area" localSheetId="1">'【調査】判定表（塩ビ）'!$A$1:$H$33</definedName>
    <definedName name="_xlnm.Print_Area" localSheetId="3">'【点検】判定表（マンホール)'!$A$1:$H$36</definedName>
    <definedName name="_xlnm.Print_Area" localSheetId="4">'【点検】判定表（マンホール)（記入例)'!$A$1:$H$36</definedName>
    <definedName name="_xlnm.Print_Area" localSheetId="5">'【腐食環境点検】判定表（マンホール)'!$A$1:$H$38</definedName>
    <definedName name="_xlnm.Print_Area" localSheetId="6">'【腐食環境点検】判定表（記入例)'!$A$1:$H$38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4" l="1"/>
  <c r="E25" i="14" s="1"/>
  <c r="I21" i="14"/>
  <c r="E21" i="14" s="1"/>
  <c r="I25" i="13"/>
  <c r="E25" i="13" s="1"/>
  <c r="I21" i="13"/>
  <c r="E21" i="13" s="1"/>
  <c r="I24" i="12" l="1"/>
  <c r="E24" i="12" s="1"/>
  <c r="I21" i="12"/>
  <c r="E21" i="12" s="1"/>
  <c r="I24" i="11"/>
  <c r="E24" i="11" s="1"/>
  <c r="I21" i="11"/>
  <c r="E21" i="11" s="1"/>
  <c r="C9" i="10" l="1"/>
  <c r="C9" i="7"/>
  <c r="C9" i="9"/>
  <c r="K16" i="10" l="1"/>
  <c r="E33" i="10"/>
  <c r="E32" i="10"/>
  <c r="G26" i="10"/>
  <c r="E25" i="10"/>
  <c r="G25" i="10" s="1"/>
  <c r="E24" i="10"/>
  <c r="G24" i="10" s="1"/>
  <c r="E23" i="10"/>
  <c r="G23" i="10" s="1"/>
  <c r="I20" i="10"/>
  <c r="G17" i="10" s="1"/>
  <c r="E27" i="10" l="1"/>
  <c r="E34" i="10" s="1"/>
  <c r="I34" i="10" s="1"/>
  <c r="I35" i="10"/>
  <c r="I33" i="9"/>
  <c r="E31" i="9"/>
  <c r="G25" i="9"/>
  <c r="E24" i="9"/>
  <c r="G24" i="9" s="1"/>
  <c r="E23" i="9"/>
  <c r="G23" i="9" s="1"/>
  <c r="E22" i="9"/>
  <c r="G22" i="9" s="1"/>
  <c r="I19" i="9"/>
  <c r="G16" i="9" s="1"/>
  <c r="K15" i="9"/>
  <c r="E35" i="10" l="1"/>
  <c r="E26" i="9"/>
  <c r="E32" i="9" s="1"/>
  <c r="I20" i="7"/>
  <c r="G17" i="7" s="1"/>
  <c r="I32" i="9" l="1"/>
  <c r="E33" i="9" s="1"/>
  <c r="I35" i="7"/>
  <c r="E33" i="7"/>
  <c r="E32" i="7"/>
  <c r="G26" i="7"/>
  <c r="E25" i="7"/>
  <c r="G25" i="7" s="1"/>
  <c r="E24" i="7"/>
  <c r="G24" i="7" s="1"/>
  <c r="E23" i="7"/>
  <c r="G23" i="7" s="1"/>
  <c r="K16" i="7"/>
  <c r="E27" i="7" l="1"/>
  <c r="E34" i="7" s="1"/>
  <c r="I34" i="7" s="1"/>
  <c r="E35" i="7" l="1"/>
</calcChain>
</file>

<file path=xl/sharedStrings.xml><?xml version="1.0" encoding="utf-8"?>
<sst xmlns="http://schemas.openxmlformats.org/spreadsheetml/2006/main" count="489" uniqueCount="123">
  <si>
    <t>緊 急 度 判 定 表</t>
    <rPh sb="0" eb="1">
      <t>キン</t>
    </rPh>
    <rPh sb="2" eb="3">
      <t>キュウ</t>
    </rPh>
    <rPh sb="4" eb="5">
      <t>ド</t>
    </rPh>
    <rPh sb="6" eb="7">
      <t>ハン</t>
    </rPh>
    <rPh sb="8" eb="9">
      <t>サダム</t>
    </rPh>
    <rPh sb="10" eb="11">
      <t>ヒョウ</t>
    </rPh>
    <phoneticPr fontId="1"/>
  </si>
  <si>
    <t>【鉄筋コンクリート管等（遠心力鉄筋コンクリート管含む）及び陶管】</t>
  </si>
  <si>
    <t>受注者</t>
    <rPh sb="0" eb="3">
      <t>ジュチュウシャ</t>
    </rPh>
    <phoneticPr fontId="1"/>
  </si>
  <si>
    <t>調査年度</t>
    <rPh sb="0" eb="2">
      <t>チョウサ</t>
    </rPh>
    <rPh sb="2" eb="4">
      <t>ネンド</t>
    </rPh>
    <phoneticPr fontId="1"/>
  </si>
  <si>
    <t>管渠番号</t>
    <rPh sb="0" eb="2">
      <t>カンキョ</t>
    </rPh>
    <rPh sb="2" eb="4">
      <t>バンゴウ</t>
    </rPh>
    <phoneticPr fontId="1"/>
  </si>
  <si>
    <t>腐食</t>
    <rPh sb="0" eb="2">
      <t>フショク</t>
    </rPh>
    <phoneticPr fontId="1"/>
  </si>
  <si>
    <t>不良本数（本）</t>
    <rPh sb="2" eb="4">
      <t>ホンスウ</t>
    </rPh>
    <rPh sb="5" eb="6">
      <t>ホン</t>
    </rPh>
    <phoneticPr fontId="1"/>
  </si>
  <si>
    <t>※破損・クラック・部分腐食・継手ずれ・塩素イオン濃度に「aランク」がある場合は、</t>
    <rPh sb="1" eb="3">
      <t>ハソン</t>
    </rPh>
    <rPh sb="9" eb="11">
      <t>ブブン</t>
    </rPh>
    <rPh sb="11" eb="13">
      <t>フショク</t>
    </rPh>
    <rPh sb="14" eb="16">
      <t>ツギテ</t>
    </rPh>
    <rPh sb="19" eb="21">
      <t>エンソ</t>
    </rPh>
    <rPh sb="24" eb="26">
      <t>ノウド</t>
    </rPh>
    <phoneticPr fontId="1"/>
  </si>
  <si>
    <t xml:space="preserve">緊急度 </t>
  </si>
  <si>
    <t>上下方向のたるみ</t>
    <rPh sb="0" eb="2">
      <t>ジョウゲ</t>
    </rPh>
    <rPh sb="2" eb="4">
      <t>ホウコウ</t>
    </rPh>
    <phoneticPr fontId="3"/>
  </si>
  <si>
    <t>ランクなし</t>
    <phoneticPr fontId="1"/>
  </si>
  <si>
    <t>管本数(本)</t>
    <phoneticPr fontId="3"/>
  </si>
  <si>
    <t>不良発生率（％）
（不良本数/管本数）</t>
    <phoneticPr fontId="3"/>
  </si>
  <si>
    <t>ランク区分</t>
    <rPh sb="3" eb="5">
      <t>クブン</t>
    </rPh>
    <phoneticPr fontId="3"/>
  </si>
  <si>
    <t>ランクＡ</t>
    <phoneticPr fontId="3"/>
  </si>
  <si>
    <t>ランクＢ</t>
    <phoneticPr fontId="3"/>
  </si>
  <si>
    <t>ランクＣ</t>
    <phoneticPr fontId="3"/>
  </si>
  <si>
    <t>不良発生率によるスパン全体ランク</t>
    <phoneticPr fontId="3"/>
  </si>
  <si>
    <t>-</t>
    <phoneticPr fontId="3"/>
  </si>
  <si>
    <t>記入項目</t>
    <rPh sb="0" eb="2">
      <t>キニュウ</t>
    </rPh>
    <rPh sb="2" eb="4">
      <t>コウモク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</si>
  <si>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</si>
  <si>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</si>
  <si>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●清掃等で除去できるモルタル付着・油脂付着・樹木根の侵入等は、不良に計上しない。</t>
    <phoneticPr fontId="3"/>
  </si>
  <si>
    <t>●同一箇所で複数の不良が発生している場合は、最上位の評価ランクをカウントする。</t>
    <phoneticPr fontId="3"/>
  </si>
  <si>
    <t>aランク</t>
    <phoneticPr fontId="3"/>
  </si>
  <si>
    <t>bランク</t>
    <phoneticPr fontId="3"/>
  </si>
  <si>
    <t>cランク</t>
    <phoneticPr fontId="3"/>
  </si>
  <si>
    <t>a+bランク</t>
    <phoneticPr fontId="3"/>
  </si>
  <si>
    <t>a+b+cランク</t>
    <phoneticPr fontId="3"/>
  </si>
  <si>
    <t>aランクの破損・クラック等※の有無</t>
    <rPh sb="15" eb="17">
      <t>ウム</t>
    </rPh>
    <phoneticPr fontId="3"/>
  </si>
  <si>
    <t>　「ランクＡ」と記入する。</t>
    <rPh sb="8" eb="10">
      <t>キニュウ</t>
    </rPh>
    <phoneticPr fontId="1"/>
  </si>
  <si>
    <t>管1本ごとの評価</t>
    <phoneticPr fontId="3"/>
  </si>
  <si>
    <t>スパン全体の評価</t>
    <rPh sb="3" eb="5">
      <t>ゼンタイ</t>
    </rPh>
    <phoneticPr fontId="1"/>
  </si>
  <si>
    <t>業務名</t>
    <rPh sb="0" eb="2">
      <t>ギョウム</t>
    </rPh>
    <phoneticPr fontId="1"/>
  </si>
  <si>
    <t>赤文字部分は記入項目</t>
    <rPh sb="0" eb="1">
      <t>アカ</t>
    </rPh>
    <rPh sb="1" eb="3">
      <t>モジ</t>
    </rPh>
    <rPh sb="3" eb="5">
      <t>ブブン</t>
    </rPh>
    <rPh sb="6" eb="8">
      <t>キニュウ</t>
    </rPh>
    <rPh sb="8" eb="10">
      <t>コウモク</t>
    </rPh>
    <phoneticPr fontId="3"/>
  </si>
  <si>
    <t>上流人孔蓋タイプ</t>
    <rPh sb="0" eb="2">
      <t>ジョウリュウ</t>
    </rPh>
    <rPh sb="2" eb="4">
      <t>ジンコウ</t>
    </rPh>
    <rPh sb="4" eb="5">
      <t>フタ</t>
    </rPh>
    <phoneticPr fontId="1"/>
  </si>
  <si>
    <t>下流人孔蓋タイプ</t>
    <rPh sb="0" eb="2">
      <t>カリュウ</t>
    </rPh>
    <rPh sb="2" eb="4">
      <t>ジンコウ</t>
    </rPh>
    <rPh sb="4" eb="5">
      <t>フタ</t>
    </rPh>
    <phoneticPr fontId="1"/>
  </si>
  <si>
    <t>1XXXX</t>
    <phoneticPr fontId="3"/>
  </si>
  <si>
    <t>100000000XXX</t>
    <phoneticPr fontId="3"/>
  </si>
  <si>
    <t>200000000XXX</t>
    <phoneticPr fontId="3"/>
  </si>
  <si>
    <t>20000000XXXX</t>
    <phoneticPr fontId="3"/>
  </si>
  <si>
    <t>〇</t>
    <phoneticPr fontId="3"/>
  </si>
  <si>
    <t>R7</t>
    <phoneticPr fontId="3"/>
  </si>
  <si>
    <t>未調査区間</t>
    <rPh sb="0" eb="5">
      <t>ミチョウサクカン</t>
    </rPh>
    <phoneticPr fontId="3"/>
  </si>
  <si>
    <t>未調査延長（ｍ）</t>
    <rPh sb="0" eb="5">
      <t>ミチョウサエンチョウ</t>
    </rPh>
    <phoneticPr fontId="3"/>
  </si>
  <si>
    <t>緊急度判定（ストマネ）用</t>
    <rPh sb="0" eb="3">
      <t>キンキュウド</t>
    </rPh>
    <rPh sb="3" eb="5">
      <t>ハンテイ</t>
    </rPh>
    <rPh sb="11" eb="12">
      <t>ヨウ</t>
    </rPh>
    <phoneticPr fontId="3"/>
  </si>
  <si>
    <t>ランクＣ</t>
  </si>
  <si>
    <t>図郭番号</t>
    <rPh sb="0" eb="2">
      <t>ズカク</t>
    </rPh>
    <rPh sb="2" eb="4">
      <t>バンゴウ</t>
    </rPh>
    <phoneticPr fontId="1"/>
  </si>
  <si>
    <t>上流人孔番号</t>
    <rPh sb="0" eb="2">
      <t>ジョウリュウ</t>
    </rPh>
    <rPh sb="2" eb="4">
      <t>ジンコウ</t>
    </rPh>
    <rPh sb="4" eb="6">
      <t>バンゴウ</t>
    </rPh>
    <phoneticPr fontId="1"/>
  </si>
  <si>
    <t>下流人孔番号</t>
    <rPh sb="0" eb="2">
      <t>カリュウ</t>
    </rPh>
    <rPh sb="2" eb="4">
      <t>ジンコウ</t>
    </rPh>
    <rPh sb="4" eb="6">
      <t>バンゴウ</t>
    </rPh>
    <phoneticPr fontId="1"/>
  </si>
  <si>
    <t>緊急度の判定結果</t>
    <phoneticPr fontId="3"/>
  </si>
  <si>
    <t>【硬質塩化ビニル管等】</t>
    <rPh sb="1" eb="3">
      <t>コウシツ</t>
    </rPh>
    <rPh sb="3" eb="5">
      <t>エンカ</t>
    </rPh>
    <rPh sb="8" eb="9">
      <t>カン</t>
    </rPh>
    <rPh sb="9" eb="10">
      <t>トウ</t>
    </rPh>
    <phoneticPr fontId="3"/>
  </si>
  <si>
    <t>●未調査延長については、未調査区間「有」と選択した場合のみ、入力するようにしてください。</t>
    <phoneticPr fontId="3"/>
  </si>
  <si>
    <t>●未調査延長については、未調査区間「有」と選択した場合のみ、入力するようにしてください。</t>
    <phoneticPr fontId="3"/>
  </si>
  <si>
    <t>下水道管路施設調査業務</t>
    <rPh sb="0" eb="11">
      <t>ゲスイドウカンロシセツチョウサギョウム</t>
    </rPh>
    <phoneticPr fontId="3"/>
  </si>
  <si>
    <t>〇〇株式会社</t>
    <rPh sb="2" eb="6">
      <t>カブシキカイシャ</t>
    </rPh>
    <phoneticPr fontId="3"/>
  </si>
  <si>
    <t>西宮　太郎</t>
    <rPh sb="0" eb="2">
      <t>ニシノミヤ</t>
    </rPh>
    <rPh sb="3" eb="5">
      <t>タロウ</t>
    </rPh>
    <phoneticPr fontId="3"/>
  </si>
  <si>
    <t>黄色セル部分のみ</t>
    <rPh sb="0" eb="2">
      <t>キイロ</t>
    </rPh>
    <rPh sb="4" eb="6">
      <t>ブブン</t>
    </rPh>
    <phoneticPr fontId="3"/>
  </si>
  <si>
    <t>実施者氏名</t>
    <rPh sb="0" eb="3">
      <t>ジッシシャ</t>
    </rPh>
    <rPh sb="3" eb="5">
      <t>シメイ</t>
    </rPh>
    <phoneticPr fontId="1"/>
  </si>
  <si>
    <t>ランクＢ</t>
  </si>
  <si>
    <t>【人孔蓋及び人孔内部】</t>
    <rPh sb="1" eb="3">
      <t>ジンコウ</t>
    </rPh>
    <rPh sb="3" eb="4">
      <t>フタ</t>
    </rPh>
    <rPh sb="4" eb="5">
      <t>オヨ</t>
    </rPh>
    <rPh sb="6" eb="8">
      <t>ジンコウ</t>
    </rPh>
    <rPh sb="8" eb="10">
      <t>ナイブ</t>
    </rPh>
    <phoneticPr fontId="3"/>
  </si>
  <si>
    <t>点検年度</t>
    <rPh sb="0" eb="2">
      <t>テンケン</t>
    </rPh>
    <rPh sb="2" eb="4">
      <t>ネンド</t>
    </rPh>
    <phoneticPr fontId="1"/>
  </si>
  <si>
    <t>黄色セル部分は記入項目</t>
    <rPh sb="0" eb="2">
      <t>キイロ</t>
    </rPh>
    <rPh sb="4" eb="6">
      <t>ブブン</t>
    </rPh>
    <rPh sb="7" eb="9">
      <t>キニュウ</t>
    </rPh>
    <rPh sb="9" eb="11">
      <t>コウモク</t>
    </rPh>
    <phoneticPr fontId="3"/>
  </si>
  <si>
    <t>人孔番号</t>
    <rPh sb="0" eb="4">
      <t>ジンコウバンゴウ</t>
    </rPh>
    <phoneticPr fontId="3"/>
  </si>
  <si>
    <t>国道</t>
    <rPh sb="0" eb="2">
      <t>コクドウ</t>
    </rPh>
    <phoneticPr fontId="3"/>
  </si>
  <si>
    <t>車道</t>
    <rPh sb="0" eb="2">
      <t>シャドウ</t>
    </rPh>
    <phoneticPr fontId="3"/>
  </si>
  <si>
    <t>合流</t>
    <rPh sb="0" eb="2">
      <t>ゴウリュウ</t>
    </rPh>
    <phoneticPr fontId="3"/>
  </si>
  <si>
    <t>人孔蓋の評価</t>
    <rPh sb="0" eb="2">
      <t>ジンコウ</t>
    </rPh>
    <rPh sb="2" eb="3">
      <t>フタ</t>
    </rPh>
    <phoneticPr fontId="1"/>
  </si>
  <si>
    <t>県道</t>
    <rPh sb="0" eb="2">
      <t>ケンドウ</t>
    </rPh>
    <phoneticPr fontId="3"/>
  </si>
  <si>
    <t>歩道</t>
    <rPh sb="0" eb="2">
      <t>ホドウ</t>
    </rPh>
    <phoneticPr fontId="3"/>
  </si>
  <si>
    <t>汚水</t>
    <rPh sb="0" eb="2">
      <t>オスイ</t>
    </rPh>
    <phoneticPr fontId="3"/>
  </si>
  <si>
    <t>路面</t>
    <rPh sb="0" eb="2">
      <t>ロメン</t>
    </rPh>
    <phoneticPr fontId="3"/>
  </si>
  <si>
    <t>市道</t>
    <rPh sb="0" eb="2">
      <t>シドウ</t>
    </rPh>
    <phoneticPr fontId="3"/>
  </si>
  <si>
    <t>その他</t>
    <rPh sb="2" eb="3">
      <t>タ</t>
    </rPh>
    <phoneticPr fontId="3"/>
  </si>
  <si>
    <t>雨水</t>
    <rPh sb="0" eb="2">
      <t>ウスイ</t>
    </rPh>
    <phoneticPr fontId="3"/>
  </si>
  <si>
    <t>蓋・受け枠</t>
    <rPh sb="0" eb="1">
      <t>フタ</t>
    </rPh>
    <rPh sb="2" eb="3">
      <t>ウ</t>
    </rPh>
    <rPh sb="4" eb="5">
      <t>ワク</t>
    </rPh>
    <phoneticPr fontId="3"/>
  </si>
  <si>
    <t>私道</t>
    <rPh sb="0" eb="1">
      <t>ワタクシ</t>
    </rPh>
    <rPh sb="1" eb="2">
      <t>ミチ</t>
    </rPh>
    <phoneticPr fontId="3"/>
  </si>
  <si>
    <t>人孔内部の評価</t>
    <rPh sb="0" eb="2">
      <t>ジンコウ</t>
    </rPh>
    <rPh sb="2" eb="4">
      <t>ナイブ</t>
    </rPh>
    <phoneticPr fontId="1"/>
  </si>
  <si>
    <t>調整部</t>
    <rPh sb="0" eb="3">
      <t>チョウセイブ</t>
    </rPh>
    <phoneticPr fontId="1"/>
  </si>
  <si>
    <t>斜壁</t>
    <rPh sb="0" eb="2">
      <t>シャヘキ</t>
    </rPh>
    <phoneticPr fontId="3"/>
  </si>
  <si>
    <t>直壁（管口部含む）</t>
    <rPh sb="0" eb="2">
      <t>チョクヘキ</t>
    </rPh>
    <rPh sb="3" eb="5">
      <t>カングチ</t>
    </rPh>
    <rPh sb="5" eb="6">
      <t>ブ</t>
    </rPh>
    <rPh sb="6" eb="7">
      <t>フク</t>
    </rPh>
    <phoneticPr fontId="1"/>
  </si>
  <si>
    <t>足掛金具</t>
    <rPh sb="0" eb="2">
      <t>アシカ</t>
    </rPh>
    <rPh sb="2" eb="4">
      <t>カナグ</t>
    </rPh>
    <phoneticPr fontId="3"/>
  </si>
  <si>
    <t>インバート</t>
    <phoneticPr fontId="3"/>
  </si>
  <si>
    <t>全体</t>
    <rPh sb="0" eb="2">
      <t>ゼンタイ</t>
    </rPh>
    <phoneticPr fontId="3"/>
  </si>
  <si>
    <t>人孔蓋の緊急度の判定結果</t>
    <rPh sb="0" eb="2">
      <t>ジンコウ</t>
    </rPh>
    <rPh sb="2" eb="3">
      <t>フタ</t>
    </rPh>
    <phoneticPr fontId="3"/>
  </si>
  <si>
    <t>緊急度判定</t>
    <rPh sb="0" eb="3">
      <t>キンキュウド</t>
    </rPh>
    <rPh sb="3" eb="5">
      <t>ハンテイ</t>
    </rPh>
    <phoneticPr fontId="3"/>
  </si>
  <si>
    <t>人孔内部の緊急度の判定結果</t>
    <rPh sb="0" eb="2">
      <t>ジンコウ</t>
    </rPh>
    <rPh sb="2" eb="4">
      <t>ナイブ</t>
    </rPh>
    <phoneticPr fontId="3"/>
  </si>
  <si>
    <t>人孔蓋の緊急度ランク設定</t>
    <rPh sb="0" eb="2">
      <t>ジンコウ</t>
    </rPh>
    <rPh sb="2" eb="3">
      <t>フタ</t>
    </rPh>
    <rPh sb="4" eb="7">
      <t>キンキュウド</t>
    </rPh>
    <rPh sb="10" eb="12">
      <t>セッテイ</t>
    </rPh>
    <phoneticPr fontId="3"/>
  </si>
  <si>
    <t>緊急度ランク</t>
    <rPh sb="0" eb="3">
      <t>キンキュウド</t>
    </rPh>
    <phoneticPr fontId="3"/>
  </si>
  <si>
    <t>状態</t>
    <rPh sb="0" eb="2">
      <t>ジョウタイ</t>
    </rPh>
    <phoneticPr fontId="3"/>
  </si>
  <si>
    <t>判断基準</t>
    <rPh sb="0" eb="4">
      <t>ハンダンキジュン</t>
    </rPh>
    <phoneticPr fontId="3"/>
  </si>
  <si>
    <t>措置方法</t>
    <rPh sb="0" eb="4">
      <t>ソチホウホウ</t>
    </rPh>
    <phoneticPr fontId="3"/>
  </si>
  <si>
    <t>緊急度Ⅰ</t>
    <rPh sb="0" eb="3">
      <t>キンキュウド</t>
    </rPh>
    <phoneticPr fontId="3"/>
  </si>
  <si>
    <t>機能しているが、劣化の進行度合いが大きい状態</t>
    <rPh sb="0" eb="2">
      <t>キノウ</t>
    </rPh>
    <rPh sb="8" eb="10">
      <t>レッカ</t>
    </rPh>
    <rPh sb="11" eb="15">
      <t>シンコウドア</t>
    </rPh>
    <rPh sb="17" eb="18">
      <t>オオ</t>
    </rPh>
    <rPh sb="20" eb="22">
      <t>ジョウタイ</t>
    </rPh>
    <phoneticPr fontId="3"/>
  </si>
  <si>
    <t>蓋の構造的欠陥に関する診断項目に、Aランクが1箇所以上観察される場合</t>
    <rPh sb="0" eb="1">
      <t>フタ</t>
    </rPh>
    <rPh sb="2" eb="5">
      <t>コウゾウテキ</t>
    </rPh>
    <rPh sb="5" eb="7">
      <t>ケッカン</t>
    </rPh>
    <rPh sb="8" eb="9">
      <t>カン</t>
    </rPh>
    <rPh sb="11" eb="15">
      <t>シンダンコウモク</t>
    </rPh>
    <rPh sb="23" eb="25">
      <t>カショ</t>
    </rPh>
    <rPh sb="25" eb="27">
      <t>イジョウ</t>
    </rPh>
    <rPh sb="27" eb="29">
      <t>カンサツ</t>
    </rPh>
    <rPh sb="32" eb="34">
      <t>バアイ</t>
    </rPh>
    <phoneticPr fontId="3"/>
  </si>
  <si>
    <t>早急な対応が必要</t>
    <rPh sb="0" eb="2">
      <t>ソウキュウ</t>
    </rPh>
    <rPh sb="3" eb="5">
      <t>タイオウ</t>
    </rPh>
    <rPh sb="6" eb="8">
      <t>ヒツヨウ</t>
    </rPh>
    <phoneticPr fontId="3"/>
  </si>
  <si>
    <t>緊急度Ⅱ</t>
    <rPh sb="0" eb="3">
      <t>キンキュウド</t>
    </rPh>
    <phoneticPr fontId="3"/>
  </si>
  <si>
    <t>劣化が進行しているが、機能は確保している状態</t>
    <rPh sb="0" eb="2">
      <t>レッカ</t>
    </rPh>
    <rPh sb="3" eb="5">
      <t>シンコウ</t>
    </rPh>
    <rPh sb="11" eb="13">
      <t>キノウ</t>
    </rPh>
    <rPh sb="14" eb="16">
      <t>カクホ</t>
    </rPh>
    <rPh sb="20" eb="22">
      <t>ジョウタイ</t>
    </rPh>
    <phoneticPr fontId="3"/>
  </si>
  <si>
    <t>蓋の構造的欠陥に関する診断項目に、Aランクがなく、かつ、Bランクが1箇所以上観察される場合</t>
    <rPh sb="0" eb="1">
      <t>フタ</t>
    </rPh>
    <rPh sb="2" eb="5">
      <t>コウゾウテキ</t>
    </rPh>
    <rPh sb="5" eb="7">
      <t>ケッカン</t>
    </rPh>
    <rPh sb="8" eb="9">
      <t>カン</t>
    </rPh>
    <rPh sb="11" eb="15">
      <t>シンダンコウモク</t>
    </rPh>
    <rPh sb="34" eb="36">
      <t>カショ</t>
    </rPh>
    <rPh sb="36" eb="38">
      <t>イジョウ</t>
    </rPh>
    <rPh sb="38" eb="40">
      <t>カンサツ</t>
    </rPh>
    <rPh sb="43" eb="45">
      <t>バアイ</t>
    </rPh>
    <phoneticPr fontId="3"/>
  </si>
  <si>
    <t>必ずしも直ぐにではないが、対応が必要</t>
    <rPh sb="0" eb="1">
      <t>カナラ</t>
    </rPh>
    <rPh sb="4" eb="5">
      <t>ス</t>
    </rPh>
    <rPh sb="13" eb="15">
      <t>タイオウ</t>
    </rPh>
    <rPh sb="16" eb="18">
      <t>ヒツヨウ</t>
    </rPh>
    <phoneticPr fontId="3"/>
  </si>
  <si>
    <t>劣化なし</t>
    <rPh sb="0" eb="2">
      <t>レッカ</t>
    </rPh>
    <phoneticPr fontId="3"/>
  </si>
  <si>
    <t>－</t>
    <phoneticPr fontId="3"/>
  </si>
  <si>
    <t>人孔本体の緊急度ランク設定</t>
    <rPh sb="0" eb="2">
      <t>ジンコウ</t>
    </rPh>
    <rPh sb="2" eb="4">
      <t>ホンタイ</t>
    </rPh>
    <rPh sb="5" eb="8">
      <t>キンキュウド</t>
    </rPh>
    <rPh sb="11" eb="13">
      <t>セッテイ</t>
    </rPh>
    <phoneticPr fontId="3"/>
  </si>
  <si>
    <t>6つの診断項目に、Aランクが1箇所以上観察される場合。</t>
    <rPh sb="3" eb="7">
      <t>シンダンコウモク</t>
    </rPh>
    <rPh sb="15" eb="17">
      <t>カショ</t>
    </rPh>
    <rPh sb="17" eb="19">
      <t>イジョウ</t>
    </rPh>
    <rPh sb="19" eb="21">
      <t>カンサツ</t>
    </rPh>
    <rPh sb="24" eb="26">
      <t>バアイ</t>
    </rPh>
    <phoneticPr fontId="3"/>
  </si>
  <si>
    <t>6つの診断項目に、Aランクがなく、かつ、Bランクが1箇所以上観察される場合。</t>
    <rPh sb="3" eb="7">
      <t>シンダンコウモク</t>
    </rPh>
    <rPh sb="26" eb="30">
      <t>カショイジョウ</t>
    </rPh>
    <rPh sb="30" eb="32">
      <t>カンサツ</t>
    </rPh>
    <rPh sb="35" eb="37">
      <t>バアイ</t>
    </rPh>
    <phoneticPr fontId="3"/>
  </si>
  <si>
    <t>参考）下水道管路施設ストックマネジメントの手引き　2016年版</t>
    <rPh sb="0" eb="2">
      <t>サンコウ</t>
    </rPh>
    <rPh sb="3" eb="6">
      <t>ゲスイドウ</t>
    </rPh>
    <rPh sb="6" eb="10">
      <t>カンロシセツ</t>
    </rPh>
    <rPh sb="21" eb="23">
      <t>テビ</t>
    </rPh>
    <rPh sb="29" eb="31">
      <t>ネンバン</t>
    </rPh>
    <phoneticPr fontId="3"/>
  </si>
  <si>
    <t>緊 急 度 判 定 表（記入例）</t>
    <rPh sb="0" eb="1">
      <t>キン</t>
    </rPh>
    <rPh sb="2" eb="3">
      <t>キュウ</t>
    </rPh>
    <rPh sb="4" eb="5">
      <t>ド</t>
    </rPh>
    <rPh sb="6" eb="7">
      <t>ハン</t>
    </rPh>
    <rPh sb="8" eb="9">
      <t>サダム</t>
    </rPh>
    <rPh sb="10" eb="11">
      <t>ヒョウ</t>
    </rPh>
    <rPh sb="12" eb="15">
      <t>キニュウレイ</t>
    </rPh>
    <phoneticPr fontId="1"/>
  </si>
  <si>
    <t>【人孔ふた及び人孔内部】</t>
    <rPh sb="1" eb="3">
      <t>ジンコウ</t>
    </rPh>
    <rPh sb="5" eb="6">
      <t>オヨ</t>
    </rPh>
    <rPh sb="7" eb="9">
      <t>ジンコウ</t>
    </rPh>
    <rPh sb="9" eb="11">
      <t>ナイブ</t>
    </rPh>
    <phoneticPr fontId="3"/>
  </si>
  <si>
    <t>下水道管路施設点検R7その1）業務</t>
    <rPh sb="0" eb="3">
      <t>ゲスイドウ</t>
    </rPh>
    <rPh sb="3" eb="7">
      <t>カンロシセツ</t>
    </rPh>
    <rPh sb="7" eb="9">
      <t>テンケン</t>
    </rPh>
    <rPh sb="15" eb="17">
      <t>ギョウム</t>
    </rPh>
    <phoneticPr fontId="3"/>
  </si>
  <si>
    <t>人孔ふたの評価</t>
    <rPh sb="0" eb="2">
      <t>ジンコウ</t>
    </rPh>
    <phoneticPr fontId="1"/>
  </si>
  <si>
    <t>-</t>
  </si>
  <si>
    <t>ふた・受け枠</t>
    <rPh sb="3" eb="4">
      <t>ウ</t>
    </rPh>
    <rPh sb="5" eb="6">
      <t>ワク</t>
    </rPh>
    <phoneticPr fontId="3"/>
  </si>
  <si>
    <t>人孔ふたの緊急度の判定結果</t>
    <rPh sb="0" eb="2">
      <t>ジンコウ</t>
    </rPh>
    <phoneticPr fontId="3"/>
  </si>
  <si>
    <t>人孔ふたの緊急度ランク設定</t>
    <rPh sb="0" eb="2">
      <t>ジンコウ</t>
    </rPh>
    <rPh sb="5" eb="8">
      <t>キンキュウド</t>
    </rPh>
    <rPh sb="11" eb="13">
      <t>セッテイ</t>
    </rPh>
    <phoneticPr fontId="3"/>
  </si>
  <si>
    <t>人孔本体の緊急度ランクの設定</t>
    <rPh sb="0" eb="2">
      <t>ジンコウ</t>
    </rPh>
    <rPh sb="2" eb="4">
      <t>ホンタイ</t>
    </rPh>
    <rPh sb="5" eb="8">
      <t>キンキュウド</t>
    </rPh>
    <rPh sb="12" eb="14">
      <t>セッテイ</t>
    </rPh>
    <phoneticPr fontId="3"/>
  </si>
  <si>
    <t>専門家氏名</t>
    <rPh sb="0" eb="3">
      <t>センモンカ</t>
    </rPh>
    <rPh sb="3" eb="5">
      <t>シメイ</t>
    </rPh>
    <phoneticPr fontId="3"/>
  </si>
  <si>
    <t>緊急度Ⅲ</t>
    <rPh sb="0" eb="3">
      <t>キンキュウド</t>
    </rPh>
    <phoneticPr fontId="3"/>
  </si>
  <si>
    <t>機能上問題はないが、劣化の兆候が現れ始めた状態</t>
    <rPh sb="0" eb="5">
      <t>キノウジョウモンダイ</t>
    </rPh>
    <rPh sb="10" eb="12">
      <t>レッカ</t>
    </rPh>
    <rPh sb="13" eb="15">
      <t>チョウコウ</t>
    </rPh>
    <rPh sb="16" eb="17">
      <t>アラワ</t>
    </rPh>
    <rPh sb="18" eb="19">
      <t>ハジ</t>
    </rPh>
    <rPh sb="21" eb="23">
      <t>ジョウタイ</t>
    </rPh>
    <phoneticPr fontId="3"/>
  </si>
  <si>
    <t>蓋の構造的欠陥に関する診断項目に、Aランク及びBランクがなく、かつ、Cランクが1箇所以上観察される場合</t>
    <rPh sb="0" eb="1">
      <t>フタ</t>
    </rPh>
    <rPh sb="2" eb="5">
      <t>コウゾウテキ</t>
    </rPh>
    <rPh sb="5" eb="7">
      <t>ケッカン</t>
    </rPh>
    <rPh sb="8" eb="9">
      <t>カン</t>
    </rPh>
    <rPh sb="11" eb="15">
      <t>シンダンコウモク</t>
    </rPh>
    <rPh sb="21" eb="22">
      <t>オヨ</t>
    </rPh>
    <rPh sb="40" eb="42">
      <t>カショ</t>
    </rPh>
    <rPh sb="42" eb="44">
      <t>イジョウ</t>
    </rPh>
    <rPh sb="44" eb="46">
      <t>カンサツ</t>
    </rPh>
    <rPh sb="49" eb="51">
      <t>バアイ</t>
    </rPh>
    <phoneticPr fontId="3"/>
  </si>
  <si>
    <t>簡易な対応により必要な措置を5年以上に延長できる</t>
    <rPh sb="0" eb="2">
      <t>カンイ</t>
    </rPh>
    <rPh sb="3" eb="5">
      <t>タイオウ</t>
    </rPh>
    <rPh sb="8" eb="10">
      <t>ヒツヨウ</t>
    </rPh>
    <rPh sb="11" eb="13">
      <t>ソチ</t>
    </rPh>
    <rPh sb="15" eb="16">
      <t>ネン</t>
    </rPh>
    <rPh sb="16" eb="18">
      <t>イジョウ</t>
    </rPh>
    <rPh sb="19" eb="21">
      <t>エンチョウ</t>
    </rPh>
    <phoneticPr fontId="3"/>
  </si>
  <si>
    <t>6つの診断項目に、Aランク及びBランクがなく、かつ、Cランクが1箇所以上観察される場合。</t>
    <rPh sb="3" eb="7">
      <t>シンダンコウモク</t>
    </rPh>
    <rPh sb="13" eb="14">
      <t>オヨ</t>
    </rPh>
    <rPh sb="32" eb="34">
      <t>カショ</t>
    </rPh>
    <rPh sb="34" eb="36">
      <t>イジョウ</t>
    </rPh>
    <rPh sb="36" eb="38">
      <t>カンサツ</t>
    </rPh>
    <rPh sb="41" eb="43">
      <t>バアイ</t>
    </rPh>
    <phoneticPr fontId="3"/>
  </si>
  <si>
    <t>下水道人孔調査（R7その1）業務</t>
    <rPh sb="0" eb="3">
      <t>ゲスイドウ</t>
    </rPh>
    <rPh sb="3" eb="5">
      <t>ジンコウ</t>
    </rPh>
    <rPh sb="5" eb="7">
      <t>チョウサ</t>
    </rPh>
    <rPh sb="14" eb="16">
      <t>ギョウム</t>
    </rPh>
    <phoneticPr fontId="3"/>
  </si>
  <si>
    <t>甲子園　太郎</t>
    <rPh sb="0" eb="3">
      <t>コウシエン</t>
    </rPh>
    <rPh sb="4" eb="6">
      <t>タロウ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</si>
</sst>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color theme="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 shrinkToFit="1"/>
    </xf>
    <xf numFmtId="5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6" fontId="11" fillId="0" borderId="0" xfId="0" applyNumberFormat="1" applyFont="1" applyProtection="1">
      <alignment vertical="center"/>
      <protection locked="0"/>
    </xf>
    <xf numFmtId="0" fontId="0" fillId="0" borderId="0" xfId="0" applyAlignment="1">
      <alignment horizontal="center" vertical="center" shrinkToFit="1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9" fillId="0" borderId="10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24</xdr:row>
      <xdr:rowOff>200025</xdr:rowOff>
    </xdr:from>
    <xdr:to>
      <xdr:col>20</xdr:col>
      <xdr:colOff>400954</xdr:colOff>
      <xdr:row>35</xdr:row>
      <xdr:rowOff>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9130" y="5968365"/>
          <a:ext cx="6340744" cy="2314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628650</xdr:colOff>
      <xdr:row>1</xdr:row>
      <xdr:rowOff>215265</xdr:rowOff>
    </xdr:from>
    <xdr:to>
      <xdr:col>19</xdr:col>
      <xdr:colOff>263794</xdr:colOff>
      <xdr:row>12</xdr:row>
      <xdr:rowOff>15578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2470" y="497205"/>
          <a:ext cx="6340744" cy="23149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24</xdr:row>
      <xdr:rowOff>200025</xdr:rowOff>
    </xdr:from>
    <xdr:to>
      <xdr:col>20</xdr:col>
      <xdr:colOff>400954</xdr:colOff>
      <xdr:row>35</xdr:row>
      <xdr:rowOff>338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0190" y="5739765"/>
          <a:ext cx="6340744" cy="2314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tabSelected="1" view="pageBreakPreview" zoomScaleNormal="100" zoomScaleSheetLayoutView="100" workbookViewId="0">
      <selection activeCell="B1" sqref="B1:G1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296875" customWidth="1"/>
  </cols>
  <sheetData>
    <row r="1" spans="2:11" ht="22.2" x14ac:dyDescent="0.45">
      <c r="B1" s="91" t="s">
        <v>0</v>
      </c>
      <c r="C1" s="92"/>
      <c r="D1" s="92"/>
      <c r="E1" s="92"/>
      <c r="F1" s="92"/>
      <c r="G1" s="92"/>
    </row>
    <row r="3" spans="2:11" x14ac:dyDescent="0.45">
      <c r="B3" t="s">
        <v>1</v>
      </c>
    </row>
    <row r="4" spans="2:11" x14ac:dyDescent="0.45">
      <c r="B4" s="29" t="s">
        <v>3</v>
      </c>
      <c r="C4" s="36"/>
      <c r="D4" s="21" t="s">
        <v>33</v>
      </c>
      <c r="E4" s="88"/>
      <c r="F4" s="89"/>
      <c r="G4" s="90"/>
      <c r="I4" s="35" t="s">
        <v>57</v>
      </c>
    </row>
    <row r="5" spans="2:11" x14ac:dyDescent="0.45">
      <c r="B5" s="21" t="s">
        <v>2</v>
      </c>
      <c r="C5" s="88"/>
      <c r="D5" s="89"/>
      <c r="E5" s="90"/>
      <c r="F5" s="22" t="s">
        <v>58</v>
      </c>
      <c r="G5" s="37"/>
    </row>
    <row r="6" spans="2:11" x14ac:dyDescent="0.45">
      <c r="B6" s="21" t="s">
        <v>47</v>
      </c>
      <c r="C6" s="93"/>
      <c r="D6" s="94"/>
      <c r="E6" s="24" t="s">
        <v>4</v>
      </c>
      <c r="F6" s="95"/>
      <c r="G6" s="95"/>
    </row>
    <row r="7" spans="2:11" x14ac:dyDescent="0.45">
      <c r="B7" s="21" t="s">
        <v>48</v>
      </c>
      <c r="C7" s="93"/>
      <c r="D7" s="94"/>
      <c r="E7" s="24" t="s">
        <v>49</v>
      </c>
      <c r="F7" s="93"/>
      <c r="G7" s="94"/>
    </row>
    <row r="8" spans="2:11" x14ac:dyDescent="0.45">
      <c r="B8" s="25" t="s">
        <v>35</v>
      </c>
      <c r="C8" s="93"/>
      <c r="D8" s="94"/>
      <c r="E8" s="25" t="s">
        <v>36</v>
      </c>
      <c r="F8" s="93"/>
      <c r="G8" s="94"/>
      <c r="I8" s="9"/>
    </row>
    <row r="9" spans="2:11" x14ac:dyDescent="0.45">
      <c r="B9" s="24" t="s">
        <v>43</v>
      </c>
      <c r="C9" s="99" t="str">
        <f>IF(F9&lt;1,"無","有")</f>
        <v>無</v>
      </c>
      <c r="D9" s="100"/>
      <c r="E9" s="26" t="s">
        <v>44</v>
      </c>
      <c r="F9" s="101"/>
      <c r="G9" s="102"/>
      <c r="I9" s="1"/>
    </row>
    <row r="10" spans="2:11" x14ac:dyDescent="0.45">
      <c r="B10" s="30" t="s">
        <v>52</v>
      </c>
      <c r="C10" s="31"/>
      <c r="D10" s="31"/>
      <c r="E10" s="31"/>
      <c r="F10" s="31"/>
      <c r="G10" s="31"/>
    </row>
    <row r="11" spans="2:11" x14ac:dyDescent="0.45">
      <c r="B11" s="96" t="s">
        <v>32</v>
      </c>
      <c r="C11" s="97"/>
      <c r="D11" s="97"/>
      <c r="E11" s="97"/>
      <c r="F11" s="97"/>
      <c r="G11" s="98"/>
    </row>
    <row r="12" spans="2:11" x14ac:dyDescent="0.45">
      <c r="B12" s="85" t="s">
        <v>5</v>
      </c>
      <c r="C12" s="86"/>
      <c r="D12" s="87"/>
      <c r="E12" s="88"/>
      <c r="F12" s="89"/>
      <c r="G12" s="90"/>
    </row>
    <row r="13" spans="2:11" x14ac:dyDescent="0.45">
      <c r="B13" s="85" t="s">
        <v>9</v>
      </c>
      <c r="C13" s="86"/>
      <c r="D13" s="87"/>
      <c r="E13" s="88"/>
      <c r="F13" s="89"/>
      <c r="G13" s="90"/>
    </row>
    <row r="15" spans="2:11" x14ac:dyDescent="0.45">
      <c r="B15" s="77" t="s">
        <v>31</v>
      </c>
      <c r="C15" s="78"/>
      <c r="D15" s="78"/>
      <c r="E15" s="78"/>
      <c r="F15" s="78"/>
      <c r="G15" s="79"/>
      <c r="I15" s="1" t="s">
        <v>13</v>
      </c>
    </row>
    <row r="16" spans="2:11" x14ac:dyDescent="0.45">
      <c r="B16" s="52" t="s">
        <v>11</v>
      </c>
      <c r="C16" s="52"/>
      <c r="D16" s="52"/>
      <c r="E16" s="80">
        <v>1</v>
      </c>
      <c r="F16" s="80"/>
      <c r="G16" s="80"/>
      <c r="I16" s="1" t="s">
        <v>14</v>
      </c>
      <c r="K16" s="11" t="str">
        <f>C9</f>
        <v>無</v>
      </c>
    </row>
    <row r="17" spans="2:9" x14ac:dyDescent="0.45">
      <c r="B17" s="52" t="s">
        <v>6</v>
      </c>
      <c r="C17" s="52"/>
      <c r="D17" s="2" t="s">
        <v>24</v>
      </c>
      <c r="E17" s="80"/>
      <c r="F17" s="80"/>
      <c r="G17" s="82" t="str">
        <f>IF(E16=I20,I20,"ERROR")</f>
        <v>ERROR</v>
      </c>
      <c r="I17" s="1" t="s">
        <v>15</v>
      </c>
    </row>
    <row r="18" spans="2:9" x14ac:dyDescent="0.45">
      <c r="B18" s="52"/>
      <c r="C18" s="52"/>
      <c r="D18" s="2" t="s">
        <v>25</v>
      </c>
      <c r="E18" s="80"/>
      <c r="F18" s="80"/>
      <c r="G18" s="82"/>
      <c r="I18" s="1" t="s">
        <v>16</v>
      </c>
    </row>
    <row r="19" spans="2:9" x14ac:dyDescent="0.45">
      <c r="B19" s="52"/>
      <c r="C19" s="52"/>
      <c r="D19" s="2" t="s">
        <v>26</v>
      </c>
      <c r="E19" s="80"/>
      <c r="F19" s="80"/>
      <c r="G19" s="82"/>
      <c r="I19" s="1" t="s">
        <v>18</v>
      </c>
    </row>
    <row r="20" spans="2:9" x14ac:dyDescent="0.45">
      <c r="B20" s="81"/>
      <c r="C20" s="81"/>
      <c r="D20" s="3" t="s">
        <v>10</v>
      </c>
      <c r="E20" s="84"/>
      <c r="F20" s="84"/>
      <c r="G20" s="83"/>
      <c r="I20">
        <f>SUM(E17:F20)</f>
        <v>0</v>
      </c>
    </row>
    <row r="21" spans="2:9" x14ac:dyDescent="0.45">
      <c r="B21" s="59" t="s">
        <v>22</v>
      </c>
      <c r="C21" s="60"/>
      <c r="D21" s="60"/>
      <c r="E21" s="60"/>
      <c r="F21" s="60"/>
      <c r="G21" s="61"/>
    </row>
    <row r="22" spans="2:9" x14ac:dyDescent="0.45">
      <c r="B22" s="62" t="s">
        <v>23</v>
      </c>
      <c r="C22" s="63"/>
      <c r="D22" s="63"/>
      <c r="E22" s="63"/>
      <c r="F22" s="63"/>
      <c r="G22" s="64"/>
    </row>
    <row r="23" spans="2:9" x14ac:dyDescent="0.45">
      <c r="B23" s="65" t="s">
        <v>12</v>
      </c>
      <c r="C23" s="65"/>
      <c r="D23" s="4" t="s">
        <v>24</v>
      </c>
      <c r="E23" s="67">
        <f>ROUND(E17/$E$16,3)*100</f>
        <v>0</v>
      </c>
      <c r="F23" s="67"/>
      <c r="G23" s="6" t="str">
        <f>IF(E23=0,$I$19,IF(E23&lt;20,$I$17,$I$16))</f>
        <v>-</v>
      </c>
      <c r="I23" s="1" t="s">
        <v>19</v>
      </c>
    </row>
    <row r="24" spans="2:9" x14ac:dyDescent="0.45">
      <c r="B24" s="66"/>
      <c r="C24" s="66"/>
      <c r="D24" s="2" t="s">
        <v>27</v>
      </c>
      <c r="E24" s="55">
        <f>ROUND((E17+E18)/$E$16,3)*100</f>
        <v>0</v>
      </c>
      <c r="F24" s="55"/>
      <c r="G24" s="13" t="str">
        <f>IF(E24=0,$I$19,IF(E24&lt;40,$I$17,$I$16))</f>
        <v>-</v>
      </c>
      <c r="I24" s="1" t="s">
        <v>20</v>
      </c>
    </row>
    <row r="25" spans="2:9" x14ac:dyDescent="0.45">
      <c r="B25" s="66"/>
      <c r="C25" s="66"/>
      <c r="D25" s="2" t="s">
        <v>28</v>
      </c>
      <c r="E25" s="55">
        <f>ROUND((E17+E18+E19)/$E$16,3)*100</f>
        <v>0</v>
      </c>
      <c r="F25" s="55"/>
      <c r="G25" s="13" t="str">
        <f>IF(E25=0,I19,IF(E25&lt;60,$I$18,$I$17))</f>
        <v>-</v>
      </c>
      <c r="I25" s="1" t="s">
        <v>21</v>
      </c>
    </row>
    <row r="26" spans="2:9" x14ac:dyDescent="0.45">
      <c r="B26" s="68" t="s">
        <v>29</v>
      </c>
      <c r="C26" s="69"/>
      <c r="D26" s="70"/>
      <c r="E26" s="71"/>
      <c r="F26" s="71"/>
      <c r="G26" s="13" t="str">
        <f>IF(E26=I24,I16,I19)</f>
        <v>-</v>
      </c>
      <c r="I26" s="10">
        <v>0</v>
      </c>
    </row>
    <row r="27" spans="2:9" x14ac:dyDescent="0.45">
      <c r="B27" s="68" t="s">
        <v>17</v>
      </c>
      <c r="C27" s="69"/>
      <c r="D27" s="70"/>
      <c r="E27" s="72" t="str">
        <f>IF(COUNTIF(G23:G26,I16)&gt;0,I16,IF(COUNTIF(G23:G26,I17)&gt;0,I17,IF(COUNTIF(G23:G26,I18)&gt;0,I18,I19)))</f>
        <v>-</v>
      </c>
      <c r="F27" s="73"/>
      <c r="G27" s="74"/>
    </row>
    <row r="28" spans="2:9" x14ac:dyDescent="0.45">
      <c r="B28" s="59" t="s">
        <v>7</v>
      </c>
      <c r="C28" s="75"/>
      <c r="D28" s="75"/>
      <c r="E28" s="75"/>
      <c r="F28" s="75"/>
      <c r="G28" s="76"/>
    </row>
    <row r="29" spans="2:9" x14ac:dyDescent="0.45">
      <c r="B29" s="56" t="s">
        <v>30</v>
      </c>
      <c r="C29" s="57"/>
      <c r="D29" s="57"/>
      <c r="E29" s="57"/>
      <c r="F29" s="57"/>
      <c r="G29" s="58"/>
    </row>
    <row r="31" spans="2:9" x14ac:dyDescent="0.45">
      <c r="B31" s="54" t="s">
        <v>50</v>
      </c>
      <c r="C31" s="54"/>
      <c r="D31" s="54"/>
      <c r="E31" s="54"/>
      <c r="F31" s="54"/>
      <c r="G31" s="54"/>
      <c r="I31" s="1"/>
    </row>
    <row r="32" spans="2:9" x14ac:dyDescent="0.45">
      <c r="B32" s="52" t="s">
        <v>5</v>
      </c>
      <c r="C32" s="52"/>
      <c r="D32" s="52"/>
      <c r="E32" s="52">
        <f>E12</f>
        <v>0</v>
      </c>
      <c r="F32" s="52"/>
      <c r="G32" s="52"/>
      <c r="I32" s="1"/>
    </row>
    <row r="33" spans="2:9" x14ac:dyDescent="0.45">
      <c r="B33" s="52" t="s">
        <v>9</v>
      </c>
      <c r="C33" s="52"/>
      <c r="D33" s="52"/>
      <c r="E33" s="52">
        <f>E13</f>
        <v>0</v>
      </c>
      <c r="F33" s="52"/>
      <c r="G33" s="52"/>
      <c r="I33" s="15" t="s">
        <v>45</v>
      </c>
    </row>
    <row r="34" spans="2:9" x14ac:dyDescent="0.45">
      <c r="B34" s="52" t="s">
        <v>31</v>
      </c>
      <c r="C34" s="52"/>
      <c r="D34" s="52"/>
      <c r="E34" s="55" t="str">
        <f>E27</f>
        <v>-</v>
      </c>
      <c r="F34" s="52"/>
      <c r="G34" s="52"/>
      <c r="I34" s="13" t="str">
        <f>IF(COUNTIF(E32:G34,I16)&gt;=2,"緊急度Ⅰ",IF(COUNTIF(E32:G34,I16)=1,"緊急度Ⅱ",IF(COUNTIF(E32:G34,I17)&gt;=2,"緊急度Ⅱ",IF(COUNTIF(E32:G34,I17)=1,"緊急度Ⅲ",IF(COUNTIF(E32:G34,I18)&gt;=1,"緊急度Ⅲ","劣化度なし")))))</f>
        <v>劣化度なし</v>
      </c>
    </row>
    <row r="35" spans="2:9" x14ac:dyDescent="0.45">
      <c r="B35" s="52" t="s">
        <v>8</v>
      </c>
      <c r="C35" s="52"/>
      <c r="D35" s="52"/>
      <c r="E35" s="53" t="str">
        <f>I34&amp;I35</f>
        <v>劣化度なし</v>
      </c>
      <c r="F35" s="53"/>
      <c r="G35" s="53"/>
      <c r="I35" s="13" t="str">
        <f>IF(C9=I24,IF(F9&lt;2,"","(未調査有)"),"")</f>
        <v/>
      </c>
    </row>
  </sheetData>
  <sheetProtection algorithmName="SHA-512" hashValue="ZnfqSUdwLqDDxCqZJwPpCdkcUFF58bC8NyNLLdlcpeRTkq0ZwGrmzUwiMeEgCStSnFdzvHHDxnWZBGuw7Rd8gg==" saltValue="cLUVMuZp7o1lPtW9H+5hgw==" spinCount="100000" sheet="1" objects="1" scenarios="1"/>
  <mergeCells count="46">
    <mergeCell ref="B13:D13"/>
    <mergeCell ref="E13:G13"/>
    <mergeCell ref="B1:G1"/>
    <mergeCell ref="E4:G4"/>
    <mergeCell ref="C5:E5"/>
    <mergeCell ref="C6:D6"/>
    <mergeCell ref="F6:G6"/>
    <mergeCell ref="C7:D7"/>
    <mergeCell ref="F7:G7"/>
    <mergeCell ref="C8:D8"/>
    <mergeCell ref="F8:G8"/>
    <mergeCell ref="B11:G11"/>
    <mergeCell ref="B12:D12"/>
    <mergeCell ref="E12:G12"/>
    <mergeCell ref="C9:D9"/>
    <mergeCell ref="F9:G9"/>
    <mergeCell ref="B15:G15"/>
    <mergeCell ref="B16:D16"/>
    <mergeCell ref="E16:G16"/>
    <mergeCell ref="B17:C20"/>
    <mergeCell ref="E17:F17"/>
    <mergeCell ref="G17:G20"/>
    <mergeCell ref="E18:F18"/>
    <mergeCell ref="E19:F19"/>
    <mergeCell ref="E20:F20"/>
    <mergeCell ref="B29:G29"/>
    <mergeCell ref="B21:G21"/>
    <mergeCell ref="B22:G22"/>
    <mergeCell ref="B23:C25"/>
    <mergeCell ref="E23:F23"/>
    <mergeCell ref="E24:F24"/>
    <mergeCell ref="E25:F25"/>
    <mergeCell ref="B26:D26"/>
    <mergeCell ref="E26:F26"/>
    <mergeCell ref="B27:D27"/>
    <mergeCell ref="E27:G27"/>
    <mergeCell ref="B28:G28"/>
    <mergeCell ref="B35:D35"/>
    <mergeCell ref="E35:G35"/>
    <mergeCell ref="B31:G31"/>
    <mergeCell ref="B32:D32"/>
    <mergeCell ref="E32:G32"/>
    <mergeCell ref="B33:D33"/>
    <mergeCell ref="E33:G33"/>
    <mergeCell ref="B34:D34"/>
    <mergeCell ref="E34:G34"/>
  </mergeCells>
  <phoneticPr fontId="3"/>
  <conditionalFormatting sqref="C4 E4:G4 C5:E5 G5 C6:D9 F6:G9 E12:G13 E16:G16 E17:F20">
    <cfRule type="containsBlanks" dxfId="24" priority="1">
      <formula>LEN(TRIM(C4))=0</formula>
    </cfRule>
  </conditionalFormatting>
  <conditionalFormatting sqref="E26:F26">
    <cfRule type="containsBlanks" dxfId="23" priority="2">
      <formula>LEN(TRIM(E26))=0</formula>
    </cfRule>
  </conditionalFormatting>
  <conditionalFormatting sqref="F9">
    <cfRule type="expression" dxfId="22" priority="7">
      <formula>COUNTIF($C$9,"無")</formula>
    </cfRule>
  </conditionalFormatting>
  <conditionalFormatting sqref="G17:G20">
    <cfRule type="cellIs" priority="3" operator="equal">
      <formula>$E$16</formula>
    </cfRule>
  </conditionalFormatting>
  <dataValidations count="2">
    <dataValidation type="list" allowBlank="1" showInputMessage="1" showErrorMessage="1" sqref="E12:G13" xr:uid="{00000000-0002-0000-0000-000000000000}">
      <formula1>$I$16:$I$19</formula1>
    </dataValidation>
    <dataValidation type="list" allowBlank="1" showInputMessage="1" showErrorMessage="1" sqref="E26:F26" xr:uid="{00000000-0002-0000-0000-000001000000}">
      <formula1>$I$24:$I$25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view="pageBreakPreview" zoomScaleNormal="100" zoomScaleSheetLayoutView="100" workbookViewId="0">
      <selection activeCell="E44" sqref="E44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296875" customWidth="1"/>
  </cols>
  <sheetData>
    <row r="1" spans="2:11" ht="22.2" x14ac:dyDescent="0.45">
      <c r="B1" s="91" t="s">
        <v>0</v>
      </c>
      <c r="C1" s="92"/>
      <c r="D1" s="92"/>
      <c r="E1" s="92"/>
      <c r="F1" s="92"/>
      <c r="G1" s="92"/>
    </row>
    <row r="3" spans="2:11" x14ac:dyDescent="0.45">
      <c r="B3" t="s">
        <v>51</v>
      </c>
    </row>
    <row r="4" spans="2:11" x14ac:dyDescent="0.45">
      <c r="B4" s="5" t="s">
        <v>3</v>
      </c>
      <c r="C4" s="36"/>
      <c r="D4" s="21" t="s">
        <v>33</v>
      </c>
      <c r="E4" s="88"/>
      <c r="F4" s="89"/>
      <c r="G4" s="90"/>
      <c r="I4" s="7" t="s">
        <v>34</v>
      </c>
    </row>
    <row r="5" spans="2:11" x14ac:dyDescent="0.45">
      <c r="B5" s="14" t="s">
        <v>2</v>
      </c>
      <c r="C5" s="88"/>
      <c r="D5" s="89"/>
      <c r="E5" s="90"/>
      <c r="F5" s="22" t="s">
        <v>58</v>
      </c>
      <c r="G5" s="37"/>
    </row>
    <row r="6" spans="2:11" x14ac:dyDescent="0.45">
      <c r="B6" s="14" t="s">
        <v>47</v>
      </c>
      <c r="C6" s="93"/>
      <c r="D6" s="94"/>
      <c r="E6" s="24" t="s">
        <v>4</v>
      </c>
      <c r="F6" s="95"/>
      <c r="G6" s="95"/>
    </row>
    <row r="7" spans="2:11" x14ac:dyDescent="0.45">
      <c r="B7" s="14" t="s">
        <v>48</v>
      </c>
      <c r="C7" s="93"/>
      <c r="D7" s="94"/>
      <c r="E7" s="24" t="s">
        <v>49</v>
      </c>
      <c r="F7" s="93"/>
      <c r="G7" s="94"/>
    </row>
    <row r="8" spans="2:11" x14ac:dyDescent="0.45">
      <c r="B8" s="8" t="s">
        <v>35</v>
      </c>
      <c r="C8" s="93"/>
      <c r="D8" s="94"/>
      <c r="E8" s="25" t="s">
        <v>36</v>
      </c>
      <c r="F8" s="93"/>
      <c r="G8" s="94"/>
      <c r="I8" s="9"/>
    </row>
    <row r="9" spans="2:11" x14ac:dyDescent="0.45">
      <c r="B9" s="12" t="s">
        <v>43</v>
      </c>
      <c r="C9" s="122" t="str">
        <f>IF(F9&lt;1,"無","有")</f>
        <v>無</v>
      </c>
      <c r="D9" s="123"/>
      <c r="E9" s="26" t="s">
        <v>44</v>
      </c>
      <c r="F9" s="101"/>
      <c r="G9" s="102"/>
      <c r="I9" s="1"/>
    </row>
    <row r="10" spans="2:11" x14ac:dyDescent="0.45">
      <c r="B10" s="19" t="s">
        <v>53</v>
      </c>
    </row>
    <row r="11" spans="2:11" x14ac:dyDescent="0.45">
      <c r="B11" s="77" t="s">
        <v>32</v>
      </c>
      <c r="C11" s="78"/>
      <c r="D11" s="78"/>
      <c r="E11" s="78"/>
      <c r="F11" s="78"/>
      <c r="G11" s="79"/>
    </row>
    <row r="12" spans="2:11" x14ac:dyDescent="0.45">
      <c r="B12" s="117" t="s">
        <v>9</v>
      </c>
      <c r="C12" s="86"/>
      <c r="D12" s="87"/>
      <c r="E12" s="88"/>
      <c r="F12" s="89"/>
      <c r="G12" s="90"/>
    </row>
    <row r="13" spans="2:11" x14ac:dyDescent="0.45">
      <c r="B13" s="31"/>
      <c r="C13" s="31"/>
      <c r="D13" s="31"/>
      <c r="E13" s="31"/>
      <c r="F13" s="31"/>
      <c r="G13" s="31"/>
    </row>
    <row r="14" spans="2:11" x14ac:dyDescent="0.45">
      <c r="B14" s="96" t="s">
        <v>31</v>
      </c>
      <c r="C14" s="97"/>
      <c r="D14" s="97"/>
      <c r="E14" s="97"/>
      <c r="F14" s="97"/>
      <c r="G14" s="98"/>
      <c r="I14" s="1" t="s">
        <v>13</v>
      </c>
    </row>
    <row r="15" spans="2:11" x14ac:dyDescent="0.45">
      <c r="B15" s="107" t="s">
        <v>11</v>
      </c>
      <c r="C15" s="107"/>
      <c r="D15" s="107"/>
      <c r="E15" s="112"/>
      <c r="F15" s="112"/>
      <c r="G15" s="112"/>
      <c r="I15" s="1" t="s">
        <v>14</v>
      </c>
      <c r="K15" s="11" t="str">
        <f>C9</f>
        <v>無</v>
      </c>
    </row>
    <row r="16" spans="2:11" x14ac:dyDescent="0.45">
      <c r="B16" s="107" t="s">
        <v>6</v>
      </c>
      <c r="C16" s="107"/>
      <c r="D16" s="27" t="s">
        <v>24</v>
      </c>
      <c r="E16" s="112"/>
      <c r="F16" s="112"/>
      <c r="G16" s="107">
        <f>IF(E15=I19,I19,"ERROR")</f>
        <v>0</v>
      </c>
      <c r="I16" s="1" t="s">
        <v>15</v>
      </c>
    </row>
    <row r="17" spans="2:9" x14ac:dyDescent="0.45">
      <c r="B17" s="107"/>
      <c r="C17" s="107"/>
      <c r="D17" s="27" t="s">
        <v>25</v>
      </c>
      <c r="E17" s="112"/>
      <c r="F17" s="112"/>
      <c r="G17" s="107"/>
      <c r="I17" s="1" t="s">
        <v>16</v>
      </c>
    </row>
    <row r="18" spans="2:9" x14ac:dyDescent="0.45">
      <c r="B18" s="107"/>
      <c r="C18" s="107"/>
      <c r="D18" s="27" t="s">
        <v>26</v>
      </c>
      <c r="E18" s="112"/>
      <c r="F18" s="112"/>
      <c r="G18" s="107"/>
      <c r="I18" s="1" t="s">
        <v>18</v>
      </c>
    </row>
    <row r="19" spans="2:9" x14ac:dyDescent="0.45">
      <c r="B19" s="113"/>
      <c r="C19" s="113"/>
      <c r="D19" s="28" t="s">
        <v>10</v>
      </c>
      <c r="E19" s="118"/>
      <c r="F19" s="118"/>
      <c r="G19" s="113"/>
      <c r="I19">
        <f>SUM(E16:F19)</f>
        <v>0</v>
      </c>
    </row>
    <row r="20" spans="2:9" x14ac:dyDescent="0.45">
      <c r="B20" s="103" t="s">
        <v>22</v>
      </c>
      <c r="C20" s="104"/>
      <c r="D20" s="104"/>
      <c r="E20" s="104"/>
      <c r="F20" s="104"/>
      <c r="G20" s="105"/>
    </row>
    <row r="21" spans="2:9" x14ac:dyDescent="0.45">
      <c r="B21" s="109" t="s">
        <v>23</v>
      </c>
      <c r="C21" s="110"/>
      <c r="D21" s="110"/>
      <c r="E21" s="110"/>
      <c r="F21" s="110"/>
      <c r="G21" s="111"/>
    </row>
    <row r="22" spans="2:9" x14ac:dyDescent="0.45">
      <c r="B22" s="119" t="s">
        <v>12</v>
      </c>
      <c r="C22" s="119"/>
      <c r="D22" s="32" t="s">
        <v>24</v>
      </c>
      <c r="E22" s="121" t="e">
        <f>ROUND(E16/$E$15,3)*100</f>
        <v>#DIV/0!</v>
      </c>
      <c r="F22" s="121"/>
      <c r="G22" s="33" t="e">
        <f>IF(E22=0,$I$18,IF(E22&lt;20,$I$16,$I$15))</f>
        <v>#DIV/0!</v>
      </c>
      <c r="I22" s="1" t="s">
        <v>19</v>
      </c>
    </row>
    <row r="23" spans="2:9" x14ac:dyDescent="0.45">
      <c r="B23" s="120"/>
      <c r="C23" s="120"/>
      <c r="D23" s="27" t="s">
        <v>27</v>
      </c>
      <c r="E23" s="108" t="e">
        <f>ROUND((E16+E17)/$E$15,3)*100</f>
        <v>#DIV/0!</v>
      </c>
      <c r="F23" s="108"/>
      <c r="G23" s="34" t="e">
        <f>IF(E23=0,$I$18,IF(E23&lt;40,$I$16,$I$15))</f>
        <v>#DIV/0!</v>
      </c>
      <c r="I23" s="1" t="s">
        <v>20</v>
      </c>
    </row>
    <row r="24" spans="2:9" x14ac:dyDescent="0.45">
      <c r="B24" s="120"/>
      <c r="C24" s="120"/>
      <c r="D24" s="27" t="s">
        <v>28</v>
      </c>
      <c r="E24" s="108" t="e">
        <f>ROUND((E16+E17+E18)/$E$15,3)*100</f>
        <v>#DIV/0!</v>
      </c>
      <c r="F24" s="108"/>
      <c r="G24" s="34" t="e">
        <f>IF(E24=0,I18,IF(E24&lt;60,$I$17,$I$16))</f>
        <v>#DIV/0!</v>
      </c>
      <c r="I24" s="1" t="s">
        <v>21</v>
      </c>
    </row>
    <row r="25" spans="2:9" x14ac:dyDescent="0.45">
      <c r="B25" s="117" t="s">
        <v>29</v>
      </c>
      <c r="C25" s="86"/>
      <c r="D25" s="87"/>
      <c r="E25" s="71"/>
      <c r="F25" s="71"/>
      <c r="G25" s="34" t="str">
        <f>IF(E25=I23,I15,I18)</f>
        <v>-</v>
      </c>
      <c r="I25" s="10">
        <v>0</v>
      </c>
    </row>
    <row r="26" spans="2:9" x14ac:dyDescent="0.45">
      <c r="B26" s="117" t="s">
        <v>17</v>
      </c>
      <c r="C26" s="86"/>
      <c r="D26" s="87"/>
      <c r="E26" s="114" t="str">
        <f>IF(COUNTIF(G22:G25,I15)&gt;0,I15,IF(COUNTIF(G22:G25,I16)&gt;0,I16,IF(COUNTIF(G22:G25,I17)&gt;0,I17,I18)))</f>
        <v>-</v>
      </c>
      <c r="F26" s="115"/>
      <c r="G26" s="116"/>
    </row>
    <row r="27" spans="2:9" x14ac:dyDescent="0.45">
      <c r="B27" s="103" t="s">
        <v>7</v>
      </c>
      <c r="C27" s="104"/>
      <c r="D27" s="104"/>
      <c r="E27" s="104"/>
      <c r="F27" s="104"/>
      <c r="G27" s="105"/>
    </row>
    <row r="28" spans="2:9" x14ac:dyDescent="0.45">
      <c r="B28" s="109" t="s">
        <v>30</v>
      </c>
      <c r="C28" s="110"/>
      <c r="D28" s="110"/>
      <c r="E28" s="110"/>
      <c r="F28" s="110"/>
      <c r="G28" s="111"/>
    </row>
    <row r="29" spans="2:9" x14ac:dyDescent="0.45">
      <c r="B29" s="31"/>
      <c r="C29" s="31"/>
      <c r="D29" s="31"/>
      <c r="E29" s="31"/>
      <c r="F29" s="31"/>
      <c r="G29" s="31"/>
    </row>
    <row r="30" spans="2:9" x14ac:dyDescent="0.45">
      <c r="B30" s="106" t="s">
        <v>50</v>
      </c>
      <c r="C30" s="106"/>
      <c r="D30" s="106"/>
      <c r="E30" s="106"/>
      <c r="F30" s="106"/>
      <c r="G30" s="106"/>
      <c r="I30" s="1"/>
    </row>
    <row r="31" spans="2:9" x14ac:dyDescent="0.45">
      <c r="B31" s="107" t="s">
        <v>9</v>
      </c>
      <c r="C31" s="107"/>
      <c r="D31" s="107"/>
      <c r="E31" s="107">
        <f>E12</f>
        <v>0</v>
      </c>
      <c r="F31" s="107"/>
      <c r="G31" s="107"/>
      <c r="I31" s="15" t="s">
        <v>45</v>
      </c>
    </row>
    <row r="32" spans="2:9" x14ac:dyDescent="0.45">
      <c r="B32" s="107" t="s">
        <v>31</v>
      </c>
      <c r="C32" s="107"/>
      <c r="D32" s="107"/>
      <c r="E32" s="108" t="str">
        <f>E26</f>
        <v>-</v>
      </c>
      <c r="F32" s="107"/>
      <c r="G32" s="107"/>
      <c r="I32" s="13" t="str">
        <f>IF(COUNTIF(E31:G32,I15)&gt;=2,"緊急度Ⅰ",IF(COUNTIF(E31:G32,I15)=1,"緊急度Ⅱ",IF(COUNTIF(E31:G32,I16)&gt;=2,"緊急度Ⅱ",IF(COUNTIF(E31:G32,I16)=1,"緊急度Ⅲ",IF(COUNTIF(E31:G32,I17)&gt;=1,"緊急度Ⅲ","劣化度なし")))))</f>
        <v>劣化度なし</v>
      </c>
    </row>
    <row r="33" spans="2:9" x14ac:dyDescent="0.45">
      <c r="B33" s="52" t="s">
        <v>8</v>
      </c>
      <c r="C33" s="52"/>
      <c r="D33" s="52"/>
      <c r="E33" s="53" t="str">
        <f>I32&amp;I33</f>
        <v>劣化度なし</v>
      </c>
      <c r="F33" s="53"/>
      <c r="G33" s="53"/>
      <c r="I33" s="13" t="str">
        <f>IF(C9=I23,IF(F9&lt;2,"","(未調査有)"),"")</f>
        <v/>
      </c>
    </row>
  </sheetData>
  <sheetProtection algorithmName="SHA-512" hashValue="EfV0nY8YqhNXNT1FrDzi8CAEpeQ9Wnmf7MfMpfzXC83l8y7IuDlUu1CxNtnd+9J4DNIoM7jKeQek1iwQZRUsqg==" saltValue="djcvtbyY+C5JFe/z+Zugjw==" spinCount="100000" sheet="1" objects="1" scenarios="1"/>
  <mergeCells count="42">
    <mergeCell ref="C7:D7"/>
    <mergeCell ref="F7:G7"/>
    <mergeCell ref="B1:G1"/>
    <mergeCell ref="E4:G4"/>
    <mergeCell ref="C5:E5"/>
    <mergeCell ref="C6:D6"/>
    <mergeCell ref="F6:G6"/>
    <mergeCell ref="C8:D8"/>
    <mergeCell ref="F8:G8"/>
    <mergeCell ref="C9:D9"/>
    <mergeCell ref="F9:G9"/>
    <mergeCell ref="B11:G11"/>
    <mergeCell ref="B25:D25"/>
    <mergeCell ref="E25:F25"/>
    <mergeCell ref="B26:D26"/>
    <mergeCell ref="B12:D12"/>
    <mergeCell ref="E12:G12"/>
    <mergeCell ref="B14:G14"/>
    <mergeCell ref="B15:D15"/>
    <mergeCell ref="E15:G15"/>
    <mergeCell ref="E19:F19"/>
    <mergeCell ref="B20:G20"/>
    <mergeCell ref="B21:G21"/>
    <mergeCell ref="B22:C24"/>
    <mergeCell ref="E22:F22"/>
    <mergeCell ref="E23:F23"/>
    <mergeCell ref="E24:F24"/>
    <mergeCell ref="B16:C19"/>
    <mergeCell ref="E16:F16"/>
    <mergeCell ref="G16:G19"/>
    <mergeCell ref="E17:F17"/>
    <mergeCell ref="E18:F18"/>
    <mergeCell ref="E26:G26"/>
    <mergeCell ref="B27:G27"/>
    <mergeCell ref="B33:D33"/>
    <mergeCell ref="E33:G33"/>
    <mergeCell ref="B30:G30"/>
    <mergeCell ref="B31:D31"/>
    <mergeCell ref="E31:G31"/>
    <mergeCell ref="B32:D32"/>
    <mergeCell ref="E32:G32"/>
    <mergeCell ref="B28:G28"/>
  </mergeCells>
  <phoneticPr fontId="3"/>
  <conditionalFormatting sqref="C4 E4:G4 C5:E5 G5 C6:D9 F6:G9 E12:G12 E15:G15 E16:F19 E25:F25">
    <cfRule type="containsBlanks" dxfId="21" priority="1">
      <formula>LEN(TRIM(C4))=0</formula>
    </cfRule>
  </conditionalFormatting>
  <conditionalFormatting sqref="F9">
    <cfRule type="expression" dxfId="20" priority="3">
      <formula>COUNTIF($C$9,"無")</formula>
    </cfRule>
    <cfRule type="expression" dxfId="19" priority="4">
      <formula>COUNTIF($C$9,"有")</formula>
    </cfRule>
  </conditionalFormatting>
  <conditionalFormatting sqref="G16:G19">
    <cfRule type="cellIs" priority="2" operator="equal">
      <formula>$E$15</formula>
    </cfRule>
  </conditionalFormatting>
  <dataValidations count="2">
    <dataValidation type="list" allowBlank="1" showInputMessage="1" showErrorMessage="1" sqref="E25:F25" xr:uid="{00000000-0002-0000-0100-000000000000}">
      <formula1>$I$23:$I$24</formula1>
    </dataValidation>
    <dataValidation type="list" allowBlank="1" showInputMessage="1" showErrorMessage="1" sqref="E12:G12" xr:uid="{00000000-0002-0000-0100-000001000000}">
      <formula1>$I$15:$I$18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5"/>
  <sheetViews>
    <sheetView view="pageBreakPreview" zoomScaleNormal="100" zoomScaleSheetLayoutView="100" workbookViewId="0">
      <selection activeCell="E34" sqref="E34:G34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296875" customWidth="1"/>
  </cols>
  <sheetData>
    <row r="1" spans="2:11" ht="22.2" x14ac:dyDescent="0.45">
      <c r="B1" s="91" t="s">
        <v>0</v>
      </c>
      <c r="C1" s="92"/>
      <c r="D1" s="92"/>
      <c r="E1" s="92"/>
      <c r="F1" s="92"/>
      <c r="G1" s="92"/>
    </row>
    <row r="3" spans="2:11" x14ac:dyDescent="0.45">
      <c r="B3" t="s">
        <v>1</v>
      </c>
    </row>
    <row r="4" spans="2:11" x14ac:dyDescent="0.45">
      <c r="B4" s="5" t="s">
        <v>3</v>
      </c>
      <c r="C4" s="20" t="s">
        <v>42</v>
      </c>
      <c r="D4" s="21" t="s">
        <v>33</v>
      </c>
      <c r="E4" s="85" t="s">
        <v>54</v>
      </c>
      <c r="F4" s="86"/>
      <c r="G4" s="87"/>
      <c r="I4" s="7" t="s">
        <v>34</v>
      </c>
    </row>
    <row r="5" spans="2:11" x14ac:dyDescent="0.45">
      <c r="B5" s="17" t="s">
        <v>2</v>
      </c>
      <c r="C5" s="85" t="s">
        <v>55</v>
      </c>
      <c r="D5" s="86"/>
      <c r="E5" s="87"/>
      <c r="F5" s="22" t="s">
        <v>58</v>
      </c>
      <c r="G5" s="23" t="s">
        <v>56</v>
      </c>
    </row>
    <row r="6" spans="2:11" x14ac:dyDescent="0.45">
      <c r="B6" s="17" t="s">
        <v>47</v>
      </c>
      <c r="C6" s="125" t="s">
        <v>37</v>
      </c>
      <c r="D6" s="126"/>
      <c r="E6" s="24" t="s">
        <v>4</v>
      </c>
      <c r="F6" s="127" t="s">
        <v>38</v>
      </c>
      <c r="G6" s="127"/>
    </row>
    <row r="7" spans="2:11" x14ac:dyDescent="0.45">
      <c r="B7" s="17" t="s">
        <v>48</v>
      </c>
      <c r="C7" s="125" t="s">
        <v>39</v>
      </c>
      <c r="D7" s="126"/>
      <c r="E7" s="24" t="s">
        <v>49</v>
      </c>
      <c r="F7" s="125" t="s">
        <v>40</v>
      </c>
      <c r="G7" s="126"/>
    </row>
    <row r="8" spans="2:11" x14ac:dyDescent="0.45">
      <c r="B8" s="8" t="s">
        <v>35</v>
      </c>
      <c r="C8" s="125" t="s">
        <v>41</v>
      </c>
      <c r="D8" s="126"/>
      <c r="E8" s="25" t="s">
        <v>36</v>
      </c>
      <c r="F8" s="125" t="s">
        <v>41</v>
      </c>
      <c r="G8" s="126"/>
      <c r="I8" s="9"/>
    </row>
    <row r="9" spans="2:11" x14ac:dyDescent="0.45">
      <c r="B9" s="18" t="s">
        <v>43</v>
      </c>
      <c r="C9" s="99" t="str">
        <f>IF(1&gt;F9,"無","有")</f>
        <v>無</v>
      </c>
      <c r="D9" s="100"/>
      <c r="E9" s="26" t="s">
        <v>44</v>
      </c>
      <c r="F9" s="99">
        <v>0</v>
      </c>
      <c r="G9" s="100"/>
      <c r="I9" s="1"/>
    </row>
    <row r="10" spans="2:11" x14ac:dyDescent="0.45">
      <c r="B10" s="19" t="s">
        <v>52</v>
      </c>
    </row>
    <row r="11" spans="2:11" x14ac:dyDescent="0.45">
      <c r="B11" s="77" t="s">
        <v>32</v>
      </c>
      <c r="C11" s="78"/>
      <c r="D11" s="78"/>
      <c r="E11" s="78"/>
      <c r="F11" s="78"/>
      <c r="G11" s="79"/>
    </row>
    <row r="12" spans="2:11" x14ac:dyDescent="0.45">
      <c r="B12" s="68" t="s">
        <v>5</v>
      </c>
      <c r="C12" s="69"/>
      <c r="D12" s="70"/>
      <c r="E12" s="85" t="s">
        <v>59</v>
      </c>
      <c r="F12" s="86"/>
      <c r="G12" s="87"/>
    </row>
    <row r="13" spans="2:11" x14ac:dyDescent="0.45">
      <c r="B13" s="68" t="s">
        <v>9</v>
      </c>
      <c r="C13" s="69"/>
      <c r="D13" s="70"/>
      <c r="E13" s="85" t="s">
        <v>46</v>
      </c>
      <c r="F13" s="86"/>
      <c r="G13" s="87"/>
    </row>
    <row r="15" spans="2:11" x14ac:dyDescent="0.45">
      <c r="B15" s="124" t="s">
        <v>31</v>
      </c>
      <c r="C15" s="97"/>
      <c r="D15" s="97"/>
      <c r="E15" s="97"/>
      <c r="F15" s="97"/>
      <c r="G15" s="98"/>
      <c r="I15" s="1" t="s">
        <v>13</v>
      </c>
    </row>
    <row r="16" spans="2:11" x14ac:dyDescent="0.45">
      <c r="B16" s="107" t="s">
        <v>11</v>
      </c>
      <c r="C16" s="107"/>
      <c r="D16" s="107"/>
      <c r="E16" s="107">
        <v>20</v>
      </c>
      <c r="F16" s="107"/>
      <c r="G16" s="107"/>
      <c r="I16" s="1" t="s">
        <v>14</v>
      </c>
      <c r="K16" s="11" t="str">
        <f>C9</f>
        <v>無</v>
      </c>
    </row>
    <row r="17" spans="2:9" x14ac:dyDescent="0.45">
      <c r="B17" s="107" t="s">
        <v>6</v>
      </c>
      <c r="C17" s="107"/>
      <c r="D17" s="27" t="s">
        <v>24</v>
      </c>
      <c r="E17" s="107">
        <v>0</v>
      </c>
      <c r="F17" s="107"/>
      <c r="G17" s="107">
        <f>IF(E16=I20,I20,"ERROR")</f>
        <v>20</v>
      </c>
      <c r="I17" s="1" t="s">
        <v>15</v>
      </c>
    </row>
    <row r="18" spans="2:9" x14ac:dyDescent="0.45">
      <c r="B18" s="107"/>
      <c r="C18" s="107"/>
      <c r="D18" s="27" t="s">
        <v>25</v>
      </c>
      <c r="E18" s="107">
        <v>0</v>
      </c>
      <c r="F18" s="107"/>
      <c r="G18" s="107"/>
      <c r="I18" s="1" t="s">
        <v>16</v>
      </c>
    </row>
    <row r="19" spans="2:9" x14ac:dyDescent="0.45">
      <c r="B19" s="107"/>
      <c r="C19" s="107"/>
      <c r="D19" s="27" t="s">
        <v>26</v>
      </c>
      <c r="E19" s="107">
        <v>10</v>
      </c>
      <c r="F19" s="107"/>
      <c r="G19" s="107"/>
      <c r="I19" s="1" t="s">
        <v>18</v>
      </c>
    </row>
    <row r="20" spans="2:9" x14ac:dyDescent="0.45">
      <c r="B20" s="113"/>
      <c r="C20" s="113"/>
      <c r="D20" s="28" t="s">
        <v>10</v>
      </c>
      <c r="E20" s="113">
        <v>10</v>
      </c>
      <c r="F20" s="113"/>
      <c r="G20" s="113"/>
      <c r="I20">
        <f>SUM(E17:F20)</f>
        <v>20</v>
      </c>
    </row>
    <row r="21" spans="2:9" x14ac:dyDescent="0.45">
      <c r="B21" s="59" t="s">
        <v>22</v>
      </c>
      <c r="C21" s="60"/>
      <c r="D21" s="60"/>
      <c r="E21" s="60"/>
      <c r="F21" s="60"/>
      <c r="G21" s="61"/>
    </row>
    <row r="22" spans="2:9" x14ac:dyDescent="0.45">
      <c r="B22" s="62" t="s">
        <v>23</v>
      </c>
      <c r="C22" s="63"/>
      <c r="D22" s="63"/>
      <c r="E22" s="63"/>
      <c r="F22" s="63"/>
      <c r="G22" s="64"/>
    </row>
    <row r="23" spans="2:9" x14ac:dyDescent="0.45">
      <c r="B23" s="65" t="s">
        <v>12</v>
      </c>
      <c r="C23" s="65"/>
      <c r="D23" s="4" t="s">
        <v>24</v>
      </c>
      <c r="E23" s="67">
        <f>ROUND(E17/$E$16,3)*100</f>
        <v>0</v>
      </c>
      <c r="F23" s="67"/>
      <c r="G23" s="6" t="str">
        <f>IF(E23=0,$I$19,IF(E23&lt;20,$I$17,$I$16))</f>
        <v>-</v>
      </c>
      <c r="I23" s="1" t="s">
        <v>19</v>
      </c>
    </row>
    <row r="24" spans="2:9" x14ac:dyDescent="0.45">
      <c r="B24" s="66"/>
      <c r="C24" s="66"/>
      <c r="D24" s="2" t="s">
        <v>27</v>
      </c>
      <c r="E24" s="55">
        <f>ROUND((E17+E18)/$E$16,3)*100</f>
        <v>0</v>
      </c>
      <c r="F24" s="55"/>
      <c r="G24" s="16" t="str">
        <f>IF(E24=0,$I$19,IF(E24&lt;40,$I$17,$I$16))</f>
        <v>-</v>
      </c>
      <c r="I24" s="1" t="s">
        <v>20</v>
      </c>
    </row>
    <row r="25" spans="2:9" x14ac:dyDescent="0.45">
      <c r="B25" s="66"/>
      <c r="C25" s="66"/>
      <c r="D25" s="2" t="s">
        <v>28</v>
      </c>
      <c r="E25" s="55">
        <f>ROUND((E17+E18+E19)/$E$16,3)*100</f>
        <v>50</v>
      </c>
      <c r="F25" s="55"/>
      <c r="G25" s="16" t="str">
        <f>IF(E25=0,I19,IF(E25&lt;60,$I$18,$I$17))</f>
        <v>ランクＣ</v>
      </c>
      <c r="I25" s="1" t="s">
        <v>21</v>
      </c>
    </row>
    <row r="26" spans="2:9" x14ac:dyDescent="0.45">
      <c r="B26" s="68" t="s">
        <v>29</v>
      </c>
      <c r="C26" s="69"/>
      <c r="D26" s="70"/>
      <c r="E26" s="108" t="s">
        <v>21</v>
      </c>
      <c r="F26" s="108"/>
      <c r="G26" s="16" t="str">
        <f>IF(E26=I24,I16,I19)</f>
        <v>-</v>
      </c>
      <c r="I26" s="10">
        <v>0</v>
      </c>
    </row>
    <row r="27" spans="2:9" x14ac:dyDescent="0.45">
      <c r="B27" s="68" t="s">
        <v>17</v>
      </c>
      <c r="C27" s="69"/>
      <c r="D27" s="70"/>
      <c r="E27" s="72" t="str">
        <f>IF(COUNTIF(G23:G26,I16)&gt;0,I16,IF(COUNTIF(G23:G26,I17)&gt;0,I17,IF(COUNTIF(G23:G26,I18)&gt;0,I18,I19)))</f>
        <v>ランクＣ</v>
      </c>
      <c r="F27" s="73"/>
      <c r="G27" s="74"/>
    </row>
    <row r="28" spans="2:9" x14ac:dyDescent="0.45">
      <c r="B28" s="59" t="s">
        <v>7</v>
      </c>
      <c r="C28" s="75"/>
      <c r="D28" s="75"/>
      <c r="E28" s="75"/>
      <c r="F28" s="75"/>
      <c r="G28" s="76"/>
    </row>
    <row r="29" spans="2:9" x14ac:dyDescent="0.45">
      <c r="B29" s="56" t="s">
        <v>30</v>
      </c>
      <c r="C29" s="57"/>
      <c r="D29" s="57"/>
      <c r="E29" s="57"/>
      <c r="F29" s="57"/>
      <c r="G29" s="58"/>
    </row>
    <row r="31" spans="2:9" x14ac:dyDescent="0.45">
      <c r="B31" s="54" t="s">
        <v>50</v>
      </c>
      <c r="C31" s="54"/>
      <c r="D31" s="54"/>
      <c r="E31" s="54"/>
      <c r="F31" s="54"/>
      <c r="G31" s="54"/>
      <c r="I31" s="1"/>
    </row>
    <row r="32" spans="2:9" x14ac:dyDescent="0.45">
      <c r="B32" s="52" t="s">
        <v>5</v>
      </c>
      <c r="C32" s="52"/>
      <c r="D32" s="52"/>
      <c r="E32" s="52" t="str">
        <f>E12</f>
        <v>ランクＢ</v>
      </c>
      <c r="F32" s="52"/>
      <c r="G32" s="52"/>
      <c r="I32" s="1"/>
    </row>
    <row r="33" spans="2:9" x14ac:dyDescent="0.45">
      <c r="B33" s="52" t="s">
        <v>9</v>
      </c>
      <c r="C33" s="52"/>
      <c r="D33" s="52"/>
      <c r="E33" s="52" t="str">
        <f>E13</f>
        <v>ランクＣ</v>
      </c>
      <c r="F33" s="52"/>
      <c r="G33" s="52"/>
      <c r="I33" s="15" t="s">
        <v>45</v>
      </c>
    </row>
    <row r="34" spans="2:9" x14ac:dyDescent="0.45">
      <c r="B34" s="52" t="s">
        <v>31</v>
      </c>
      <c r="C34" s="52"/>
      <c r="D34" s="52"/>
      <c r="E34" s="55" t="str">
        <f>E27</f>
        <v>ランクＣ</v>
      </c>
      <c r="F34" s="52"/>
      <c r="G34" s="52"/>
      <c r="I34" s="16" t="str">
        <f>IF(COUNTIF(E32:G34,I16)&gt;=2,"緊急度Ⅰ",IF(COUNTIF(E32:G34,I16)=1,"緊急度Ⅱ",IF(COUNTIF(E32:G34,I17)&gt;=2,"緊急度Ⅱ",IF(COUNTIF(E32:G34,I17)=1,"緊急度Ⅲ",IF(COUNTIF(E32:G34,I18)&gt;=1,"緊急度Ⅲ","劣化度なし")))))</f>
        <v>緊急度Ⅲ</v>
      </c>
    </row>
    <row r="35" spans="2:9" x14ac:dyDescent="0.45">
      <c r="B35" s="52" t="s">
        <v>8</v>
      </c>
      <c r="C35" s="52"/>
      <c r="D35" s="52"/>
      <c r="E35" s="53" t="str">
        <f>I34&amp;I35</f>
        <v>緊急度Ⅲ</v>
      </c>
      <c r="F35" s="53"/>
      <c r="G35" s="53"/>
      <c r="I35" s="16" t="str">
        <f>IF(C9=I24,IF(F9&lt;2,"","(未調査有)"),"")</f>
        <v/>
      </c>
    </row>
  </sheetData>
  <sheetProtection algorithmName="SHA-512" hashValue="aXmM0vGPskCxk7WltfNfuHaG4+7Z+/biQmbaU8+myQzsX/MvutRu2ltoo5JJ9Hhn4Uu4ZPjB1u2Yn2hMWyfjFA==" saltValue="OJboqUjOr8pmqBslZq3/Ew==" spinCount="100000" sheet="1" objects="1" scenarios="1"/>
  <mergeCells count="46">
    <mergeCell ref="B12:D12"/>
    <mergeCell ref="E12:G12"/>
    <mergeCell ref="B1:G1"/>
    <mergeCell ref="E4:G4"/>
    <mergeCell ref="C5:E5"/>
    <mergeCell ref="C6:D6"/>
    <mergeCell ref="F6:G6"/>
    <mergeCell ref="C7:D7"/>
    <mergeCell ref="F7:G7"/>
    <mergeCell ref="C8:D8"/>
    <mergeCell ref="F8:G8"/>
    <mergeCell ref="C9:D9"/>
    <mergeCell ref="F9:G9"/>
    <mergeCell ref="B11:G11"/>
    <mergeCell ref="B26:D26"/>
    <mergeCell ref="E26:F26"/>
    <mergeCell ref="B27:D27"/>
    <mergeCell ref="B13:D13"/>
    <mergeCell ref="E13:G13"/>
    <mergeCell ref="B15:G15"/>
    <mergeCell ref="B16:D16"/>
    <mergeCell ref="E16:G16"/>
    <mergeCell ref="E20:F20"/>
    <mergeCell ref="B21:G21"/>
    <mergeCell ref="B22:G22"/>
    <mergeCell ref="B23:C25"/>
    <mergeCell ref="E23:F23"/>
    <mergeCell ref="E24:F24"/>
    <mergeCell ref="E25:F25"/>
    <mergeCell ref="B17:C20"/>
    <mergeCell ref="E17:F17"/>
    <mergeCell ref="G17:G20"/>
    <mergeCell ref="E18:F18"/>
    <mergeCell ref="E19:F19"/>
    <mergeCell ref="E27:G27"/>
    <mergeCell ref="B28:G28"/>
    <mergeCell ref="B35:D35"/>
    <mergeCell ref="E35:G35"/>
    <mergeCell ref="B31:G31"/>
    <mergeCell ref="B32:D32"/>
    <mergeCell ref="E32:G32"/>
    <mergeCell ref="B33:D33"/>
    <mergeCell ref="E33:G33"/>
    <mergeCell ref="B34:D34"/>
    <mergeCell ref="E34:G34"/>
    <mergeCell ref="B29:G29"/>
  </mergeCells>
  <phoneticPr fontId="3"/>
  <conditionalFormatting sqref="C4 E4:G4 C5:E5 G5 C6:D9 F6:G9 E12:G13 E16:G16 E17:F20">
    <cfRule type="containsBlanks" dxfId="18" priority="1">
      <formula>LEN(TRIM(C4))=0</formula>
    </cfRule>
  </conditionalFormatting>
  <conditionalFormatting sqref="E26:F26">
    <cfRule type="containsBlanks" dxfId="17" priority="2">
      <formula>LEN(TRIM(E26))=0</formula>
    </cfRule>
  </conditionalFormatting>
  <conditionalFormatting sqref="F9">
    <cfRule type="expression" dxfId="16" priority="4">
      <formula>COUNTIF($C$9,"無")</formula>
    </cfRule>
  </conditionalFormatting>
  <conditionalFormatting sqref="G17:G20">
    <cfRule type="cellIs" priority="3" operator="equal">
      <formula>$E$16</formula>
    </cfRule>
  </conditionalFormatting>
  <dataValidations count="2">
    <dataValidation type="list" allowBlank="1" showInputMessage="1" showErrorMessage="1" sqref="E26:F26" xr:uid="{00000000-0002-0000-0200-000000000000}">
      <formula1>$I$24:$I$25</formula1>
    </dataValidation>
    <dataValidation type="list" allowBlank="1" showInputMessage="1" showErrorMessage="1" sqref="E12:G13" xr:uid="{00000000-0002-0000-0200-000001000000}">
      <formula1>$I$16:$I$19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7EAB-57BF-4EF1-B053-9894EB4BDEDA}">
  <dimension ref="B1:L36"/>
  <sheetViews>
    <sheetView view="pageBreakPreview" zoomScaleNormal="100" zoomScaleSheetLayoutView="100" workbookViewId="0">
      <selection activeCell="B26" sqref="B26:G26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19921875" customWidth="1"/>
  </cols>
  <sheetData>
    <row r="1" spans="2:12" ht="19.95" customHeight="1" x14ac:dyDescent="0.45">
      <c r="B1" s="91" t="s">
        <v>0</v>
      </c>
      <c r="C1" s="92"/>
      <c r="D1" s="92"/>
      <c r="E1" s="92"/>
      <c r="F1" s="92"/>
      <c r="G1" s="92"/>
    </row>
    <row r="2" spans="2:12" ht="6" customHeight="1" x14ac:dyDescent="0.45"/>
    <row r="3" spans="2:12" x14ac:dyDescent="0.45">
      <c r="B3" t="s">
        <v>60</v>
      </c>
    </row>
    <row r="4" spans="2:12" x14ac:dyDescent="0.45">
      <c r="B4" s="5" t="s">
        <v>61</v>
      </c>
      <c r="C4" s="38"/>
      <c r="D4" s="40" t="s">
        <v>33</v>
      </c>
      <c r="E4" s="88"/>
      <c r="F4" s="89"/>
      <c r="G4" s="90"/>
      <c r="I4" s="41" t="s">
        <v>62</v>
      </c>
    </row>
    <row r="5" spans="2:12" x14ac:dyDescent="0.45">
      <c r="B5" s="40" t="s">
        <v>2</v>
      </c>
      <c r="C5" s="128"/>
      <c r="D5" s="129"/>
      <c r="E5" s="42" t="s">
        <v>58</v>
      </c>
      <c r="F5" s="130"/>
      <c r="G5" s="130"/>
    </row>
    <row r="6" spans="2:12" x14ac:dyDescent="0.45">
      <c r="B6" s="40" t="s">
        <v>47</v>
      </c>
      <c r="C6" s="131"/>
      <c r="D6" s="94"/>
      <c r="E6" s="8" t="s">
        <v>63</v>
      </c>
      <c r="F6" s="95"/>
      <c r="G6" s="95"/>
    </row>
    <row r="7" spans="2:12" ht="13.2" customHeight="1" x14ac:dyDescent="0.45">
      <c r="B7" s="43"/>
      <c r="C7" s="44"/>
      <c r="D7" s="44"/>
      <c r="E7" s="45"/>
      <c r="F7" s="46"/>
      <c r="G7" s="46"/>
      <c r="I7" s="1" t="s">
        <v>13</v>
      </c>
      <c r="J7" t="s">
        <v>64</v>
      </c>
      <c r="K7" t="s">
        <v>65</v>
      </c>
      <c r="L7" t="s">
        <v>66</v>
      </c>
    </row>
    <row r="8" spans="2:12" x14ac:dyDescent="0.45">
      <c r="B8" s="77" t="s">
        <v>67</v>
      </c>
      <c r="C8" s="78"/>
      <c r="D8" s="78"/>
      <c r="E8" s="78"/>
      <c r="F8" s="78"/>
      <c r="G8" s="79"/>
      <c r="I8" s="1"/>
      <c r="J8" t="s">
        <v>68</v>
      </c>
      <c r="K8" t="s">
        <v>69</v>
      </c>
      <c r="L8" t="s">
        <v>70</v>
      </c>
    </row>
    <row r="9" spans="2:12" x14ac:dyDescent="0.45">
      <c r="B9" s="132" t="s">
        <v>71</v>
      </c>
      <c r="C9" s="132"/>
      <c r="D9" s="132"/>
      <c r="E9" s="88"/>
      <c r="F9" s="89"/>
      <c r="G9" s="90"/>
      <c r="I9" s="1"/>
      <c r="J9" t="s">
        <v>72</v>
      </c>
      <c r="K9" t="s">
        <v>73</v>
      </c>
      <c r="L9" t="s">
        <v>74</v>
      </c>
    </row>
    <row r="10" spans="2:12" x14ac:dyDescent="0.45">
      <c r="B10" s="132" t="s">
        <v>75</v>
      </c>
      <c r="C10" s="132"/>
      <c r="D10" s="132"/>
      <c r="E10" s="88"/>
      <c r="F10" s="89"/>
      <c r="G10" s="90"/>
      <c r="I10" s="1"/>
      <c r="J10" t="s">
        <v>76</v>
      </c>
    </row>
    <row r="11" spans="2:12" ht="11.4" customHeight="1" x14ac:dyDescent="0.45">
      <c r="B11" s="47"/>
      <c r="I11" s="1" t="s">
        <v>14</v>
      </c>
    </row>
    <row r="12" spans="2:12" x14ac:dyDescent="0.45">
      <c r="B12" s="77" t="s">
        <v>77</v>
      </c>
      <c r="C12" s="78"/>
      <c r="D12" s="78"/>
      <c r="E12" s="78"/>
      <c r="F12" s="78"/>
      <c r="G12" s="79"/>
      <c r="I12" s="1" t="s">
        <v>15</v>
      </c>
    </row>
    <row r="13" spans="2:12" x14ac:dyDescent="0.45">
      <c r="B13" s="68" t="s">
        <v>78</v>
      </c>
      <c r="C13" s="69"/>
      <c r="D13" s="70"/>
      <c r="E13" s="88"/>
      <c r="F13" s="89"/>
      <c r="G13" s="90"/>
      <c r="I13" s="1" t="s">
        <v>18</v>
      </c>
    </row>
    <row r="14" spans="2:12" x14ac:dyDescent="0.45">
      <c r="B14" s="68" t="s">
        <v>79</v>
      </c>
      <c r="C14" s="69"/>
      <c r="D14" s="70"/>
      <c r="E14" s="88"/>
      <c r="F14" s="89"/>
      <c r="G14" s="90"/>
    </row>
    <row r="15" spans="2:12" x14ac:dyDescent="0.45">
      <c r="B15" s="68" t="s">
        <v>80</v>
      </c>
      <c r="C15" s="69"/>
      <c r="D15" s="70"/>
      <c r="E15" s="88"/>
      <c r="F15" s="89"/>
      <c r="G15" s="90"/>
      <c r="I15" s="1"/>
    </row>
    <row r="16" spans="2:12" x14ac:dyDescent="0.45">
      <c r="B16" s="68" t="s">
        <v>81</v>
      </c>
      <c r="C16" s="69"/>
      <c r="D16" s="70"/>
      <c r="E16" s="88"/>
      <c r="F16" s="89"/>
      <c r="G16" s="90"/>
      <c r="I16" s="1"/>
    </row>
    <row r="17" spans="2:9" x14ac:dyDescent="0.45">
      <c r="B17" s="68" t="s">
        <v>82</v>
      </c>
      <c r="C17" s="69"/>
      <c r="D17" s="70"/>
      <c r="E17" s="88"/>
      <c r="F17" s="89"/>
      <c r="G17" s="90"/>
      <c r="I17" s="1"/>
    </row>
    <row r="18" spans="2:9" x14ac:dyDescent="0.45">
      <c r="B18" s="68" t="s">
        <v>83</v>
      </c>
      <c r="C18" s="69"/>
      <c r="D18" s="70"/>
      <c r="E18" s="88"/>
      <c r="F18" s="89"/>
      <c r="G18" s="90"/>
      <c r="I18" s="1"/>
    </row>
    <row r="19" spans="2:9" x14ac:dyDescent="0.45">
      <c r="B19" s="1"/>
      <c r="C19" s="1"/>
      <c r="D19" s="1"/>
      <c r="E19" s="48"/>
      <c r="F19" s="48"/>
      <c r="G19" s="48"/>
      <c r="I19" s="1"/>
    </row>
    <row r="20" spans="2:9" x14ac:dyDescent="0.45">
      <c r="B20" s="54" t="s">
        <v>84</v>
      </c>
      <c r="C20" s="54"/>
      <c r="D20" s="54"/>
      <c r="E20" s="54"/>
      <c r="F20" s="54"/>
      <c r="G20" s="54"/>
      <c r="I20" s="15" t="s">
        <v>85</v>
      </c>
    </row>
    <row r="21" spans="2:9" x14ac:dyDescent="0.45">
      <c r="B21" s="52" t="s">
        <v>8</v>
      </c>
      <c r="C21" s="52"/>
      <c r="D21" s="52"/>
      <c r="E21" s="52" t="str">
        <f>I21</f>
        <v>劣化度なし</v>
      </c>
      <c r="F21" s="52"/>
      <c r="G21" s="52"/>
      <c r="I21" s="39" t="str">
        <f>IF(COUNTIF(E9:G10,I11)&gt;=1,"緊急度Ⅰ",IF(COUNTIF(E9:G10,I12)&gt;=1,"緊急度Ⅱ",IF(COUNTIF(E9:G10,#REF!)&gt;=1,"緊急度Ⅲ","劣化度なし")))</f>
        <v>劣化度なし</v>
      </c>
    </row>
    <row r="22" spans="2:9" ht="10.199999999999999" customHeight="1" x14ac:dyDescent="0.45"/>
    <row r="23" spans="2:9" x14ac:dyDescent="0.45">
      <c r="B23" s="54" t="s">
        <v>86</v>
      </c>
      <c r="C23" s="54"/>
      <c r="D23" s="54"/>
      <c r="E23" s="54"/>
      <c r="F23" s="54"/>
      <c r="G23" s="54"/>
      <c r="I23" s="15" t="s">
        <v>85</v>
      </c>
    </row>
    <row r="24" spans="2:9" x14ac:dyDescent="0.45">
      <c r="B24" s="52" t="s">
        <v>8</v>
      </c>
      <c r="C24" s="52"/>
      <c r="D24" s="52"/>
      <c r="E24" s="52" t="str">
        <f>I24</f>
        <v>劣化度なし</v>
      </c>
      <c r="F24" s="52"/>
      <c r="G24" s="52"/>
      <c r="I24" s="39" t="str">
        <f>IF(COUNTIF(E13:G18,I11)&gt;=1,"緊急度Ⅰ",IF(COUNTIF(E13:G18,I12)&gt;=1,"緊急度Ⅱ",IF(COUNTIF(E13:G18,#REF!)&gt;=1,"緊急度Ⅲ","劣化度なし")))</f>
        <v>劣化度なし</v>
      </c>
    </row>
    <row r="25" spans="2:9" ht="14.4" customHeight="1" x14ac:dyDescent="0.45"/>
    <row r="26" spans="2:9" x14ac:dyDescent="0.45">
      <c r="B26" s="134" t="s">
        <v>87</v>
      </c>
      <c r="C26" s="134"/>
      <c r="D26" s="134"/>
      <c r="E26" s="134"/>
      <c r="F26" s="134"/>
      <c r="G26" s="134"/>
    </row>
    <row r="27" spans="2:9" x14ac:dyDescent="0.45">
      <c r="B27" s="39" t="s">
        <v>88</v>
      </c>
      <c r="C27" s="52" t="s">
        <v>89</v>
      </c>
      <c r="D27" s="52"/>
      <c r="E27" s="52" t="s">
        <v>90</v>
      </c>
      <c r="F27" s="52"/>
      <c r="G27" s="39" t="s">
        <v>91</v>
      </c>
    </row>
    <row r="28" spans="2:9" ht="44.4" customHeight="1" x14ac:dyDescent="0.45">
      <c r="B28" s="39" t="s">
        <v>92</v>
      </c>
      <c r="C28" s="135" t="s">
        <v>93</v>
      </c>
      <c r="D28" s="133"/>
      <c r="E28" s="133" t="s">
        <v>94</v>
      </c>
      <c r="F28" s="133"/>
      <c r="G28" s="49" t="s">
        <v>95</v>
      </c>
    </row>
    <row r="29" spans="2:9" ht="44.4" customHeight="1" x14ac:dyDescent="0.45">
      <c r="B29" s="39" t="s">
        <v>96</v>
      </c>
      <c r="C29" s="133" t="s">
        <v>97</v>
      </c>
      <c r="D29" s="133"/>
      <c r="E29" s="133" t="s">
        <v>98</v>
      </c>
      <c r="F29" s="133"/>
      <c r="G29" s="49" t="s">
        <v>99</v>
      </c>
    </row>
    <row r="30" spans="2:9" ht="61.95" customHeight="1" x14ac:dyDescent="0.45">
      <c r="B30" s="50" t="s">
        <v>100</v>
      </c>
      <c r="C30" s="136" t="s">
        <v>101</v>
      </c>
      <c r="D30" s="137"/>
      <c r="E30" s="136" t="s">
        <v>101</v>
      </c>
      <c r="F30" s="137"/>
      <c r="G30" s="51" t="s">
        <v>101</v>
      </c>
    </row>
    <row r="31" spans="2:9" ht="13.2" customHeight="1" x14ac:dyDescent="0.45"/>
    <row r="32" spans="2:9" x14ac:dyDescent="0.45">
      <c r="B32" s="134" t="s">
        <v>102</v>
      </c>
      <c r="C32" s="134"/>
      <c r="D32" s="134"/>
      <c r="E32" s="134"/>
      <c r="F32" s="134"/>
      <c r="G32" s="134"/>
    </row>
    <row r="33" spans="2:9" x14ac:dyDescent="0.45">
      <c r="B33" s="39" t="s">
        <v>88</v>
      </c>
      <c r="C33" s="52" t="s">
        <v>89</v>
      </c>
      <c r="D33" s="52"/>
      <c r="E33" s="52" t="s">
        <v>90</v>
      </c>
      <c r="F33" s="52"/>
      <c r="G33" s="39" t="s">
        <v>91</v>
      </c>
    </row>
    <row r="34" spans="2:9" ht="30" customHeight="1" x14ac:dyDescent="0.45">
      <c r="B34" s="39" t="s">
        <v>92</v>
      </c>
      <c r="C34" s="135" t="s">
        <v>93</v>
      </c>
      <c r="D34" s="133"/>
      <c r="E34" s="133" t="s">
        <v>103</v>
      </c>
      <c r="F34" s="133"/>
      <c r="G34" s="49" t="s">
        <v>95</v>
      </c>
    </row>
    <row r="35" spans="2:9" ht="47.4" customHeight="1" x14ac:dyDescent="0.45">
      <c r="B35" s="39" t="s">
        <v>96</v>
      </c>
      <c r="C35" s="133" t="s">
        <v>97</v>
      </c>
      <c r="D35" s="133"/>
      <c r="E35" s="133" t="s">
        <v>104</v>
      </c>
      <c r="F35" s="133"/>
      <c r="G35" s="49" t="s">
        <v>99</v>
      </c>
    </row>
    <row r="36" spans="2:9" ht="46.95" customHeight="1" x14ac:dyDescent="0.45">
      <c r="B36" s="50" t="s">
        <v>100</v>
      </c>
      <c r="C36" s="136" t="s">
        <v>101</v>
      </c>
      <c r="D36" s="137"/>
      <c r="E36" s="136" t="s">
        <v>101</v>
      </c>
      <c r="F36" s="137"/>
      <c r="G36" s="51" t="s">
        <v>101</v>
      </c>
      <c r="I36" t="s">
        <v>105</v>
      </c>
    </row>
  </sheetData>
  <sheetProtection algorithmName="SHA-512" hashValue="6Bwu1nrAK6RGItGTfozUM8W/2GuCa9G2b4hV8jTq4Fv4h1ldOo0SLyrXt0w4RWnQynhVyFAmJw968Si/Xpqm/g==" saltValue="NZoLLzHia9aD4BeMZnDrkw==" spinCount="100000" sheet="1" objects="1" scenarios="1"/>
  <mergeCells count="48">
    <mergeCell ref="C35:D35"/>
    <mergeCell ref="E35:F35"/>
    <mergeCell ref="C36:D36"/>
    <mergeCell ref="E36:F36"/>
    <mergeCell ref="C30:D30"/>
    <mergeCell ref="E30:F30"/>
    <mergeCell ref="B32:G32"/>
    <mergeCell ref="C33:D33"/>
    <mergeCell ref="E33:F33"/>
    <mergeCell ref="C34:D34"/>
    <mergeCell ref="E34:F34"/>
    <mergeCell ref="C29:D29"/>
    <mergeCell ref="E29:F29"/>
    <mergeCell ref="B20:G20"/>
    <mergeCell ref="B21:D21"/>
    <mergeCell ref="E21:G21"/>
    <mergeCell ref="B23:G23"/>
    <mergeCell ref="B24:D24"/>
    <mergeCell ref="E24:G24"/>
    <mergeCell ref="B26:G26"/>
    <mergeCell ref="C27:D27"/>
    <mergeCell ref="E27:F27"/>
    <mergeCell ref="C28:D28"/>
    <mergeCell ref="E28:F28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2:G12"/>
    <mergeCell ref="B1:G1"/>
    <mergeCell ref="E4:G4"/>
    <mergeCell ref="C5:D5"/>
    <mergeCell ref="F5:G5"/>
    <mergeCell ref="C6:D6"/>
    <mergeCell ref="F6:G6"/>
    <mergeCell ref="B8:G8"/>
    <mergeCell ref="B9:D9"/>
    <mergeCell ref="E9:G9"/>
    <mergeCell ref="B10:D10"/>
    <mergeCell ref="E10:G10"/>
  </mergeCells>
  <phoneticPr fontId="3"/>
  <conditionalFormatting sqref="E4:G4 C4:C5 C6:D6 E13:G18">
    <cfRule type="containsBlanks" dxfId="15" priority="3">
      <formula>LEN(TRIM(C4))=0</formula>
    </cfRule>
  </conditionalFormatting>
  <conditionalFormatting sqref="E9:G10">
    <cfRule type="containsBlanks" dxfId="14" priority="2">
      <formula>LEN(TRIM(E9))=0</formula>
    </cfRule>
  </conditionalFormatting>
  <conditionalFormatting sqref="F5:F6">
    <cfRule type="containsBlanks" dxfId="13" priority="1">
      <formula>LEN(TRIM(F5))=0</formula>
    </cfRule>
  </conditionalFormatting>
  <dataValidations count="1">
    <dataValidation type="list" allowBlank="1" showInputMessage="1" showErrorMessage="1" sqref="E9:G10 E13:G19" xr:uid="{E59C69F8-B065-45D6-87E4-EBC52A42FEDA}">
      <formula1>$I$11:$I$13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F09F-45C0-4805-9B1D-8CBC4066D926}">
  <dimension ref="B1:L36"/>
  <sheetViews>
    <sheetView view="pageBreakPreview" zoomScaleNormal="100" zoomScaleSheetLayoutView="100" workbookViewId="0">
      <selection activeCell="E14" sqref="E14:G14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19921875" customWidth="1"/>
  </cols>
  <sheetData>
    <row r="1" spans="2:12" ht="19.95" customHeight="1" x14ac:dyDescent="0.45">
      <c r="B1" s="91" t="s">
        <v>106</v>
      </c>
      <c r="C1" s="92"/>
      <c r="D1" s="92"/>
      <c r="E1" s="92"/>
      <c r="F1" s="92"/>
      <c r="G1" s="92"/>
    </row>
    <row r="2" spans="2:12" ht="6" customHeight="1" x14ac:dyDescent="0.45"/>
    <row r="3" spans="2:12" x14ac:dyDescent="0.45">
      <c r="B3" t="s">
        <v>107</v>
      </c>
    </row>
    <row r="4" spans="2:12" x14ac:dyDescent="0.45">
      <c r="B4" s="5" t="s">
        <v>61</v>
      </c>
      <c r="C4" s="38" t="s">
        <v>42</v>
      </c>
      <c r="D4" s="40" t="s">
        <v>33</v>
      </c>
      <c r="E4" s="88" t="s">
        <v>108</v>
      </c>
      <c r="F4" s="89"/>
      <c r="G4" s="90"/>
      <c r="I4" s="41" t="s">
        <v>62</v>
      </c>
    </row>
    <row r="5" spans="2:12" x14ac:dyDescent="0.45">
      <c r="B5" s="40" t="s">
        <v>2</v>
      </c>
      <c r="C5" s="128" t="s">
        <v>55</v>
      </c>
      <c r="D5" s="129"/>
      <c r="E5" s="42" t="s">
        <v>58</v>
      </c>
      <c r="F5" s="130" t="s">
        <v>56</v>
      </c>
      <c r="G5" s="130"/>
    </row>
    <row r="6" spans="2:12" x14ac:dyDescent="0.45">
      <c r="B6" s="40" t="s">
        <v>47</v>
      </c>
      <c r="C6" s="131">
        <v>28244</v>
      </c>
      <c r="D6" s="94"/>
      <c r="E6" s="8" t="s">
        <v>63</v>
      </c>
      <c r="F6" s="95">
        <v>200000039028</v>
      </c>
      <c r="G6" s="95"/>
    </row>
    <row r="7" spans="2:12" ht="13.2" customHeight="1" x14ac:dyDescent="0.45">
      <c r="B7" s="43"/>
      <c r="C7" s="44"/>
      <c r="D7" s="44"/>
      <c r="E7" s="45"/>
      <c r="F7" s="46"/>
      <c r="G7" s="46"/>
      <c r="I7" s="1" t="s">
        <v>13</v>
      </c>
      <c r="J7" t="s">
        <v>64</v>
      </c>
      <c r="K7" t="s">
        <v>65</v>
      </c>
      <c r="L7" t="s">
        <v>66</v>
      </c>
    </row>
    <row r="8" spans="2:12" x14ac:dyDescent="0.45">
      <c r="B8" s="77" t="s">
        <v>109</v>
      </c>
      <c r="C8" s="78"/>
      <c r="D8" s="78"/>
      <c r="E8" s="78"/>
      <c r="F8" s="78"/>
      <c r="G8" s="79"/>
      <c r="I8" s="1"/>
      <c r="J8" t="s">
        <v>68</v>
      </c>
      <c r="K8" t="s">
        <v>69</v>
      </c>
      <c r="L8" t="s">
        <v>70</v>
      </c>
    </row>
    <row r="9" spans="2:12" x14ac:dyDescent="0.45">
      <c r="B9" s="132" t="s">
        <v>71</v>
      </c>
      <c r="C9" s="132"/>
      <c r="D9" s="132"/>
      <c r="E9" s="88" t="s">
        <v>110</v>
      </c>
      <c r="F9" s="89"/>
      <c r="G9" s="90"/>
      <c r="I9" s="1"/>
      <c r="J9" t="s">
        <v>72</v>
      </c>
      <c r="K9" t="s">
        <v>73</v>
      </c>
      <c r="L9" t="s">
        <v>74</v>
      </c>
    </row>
    <row r="10" spans="2:12" x14ac:dyDescent="0.45">
      <c r="B10" s="132" t="s">
        <v>111</v>
      </c>
      <c r="C10" s="132"/>
      <c r="D10" s="132"/>
      <c r="E10" s="88" t="s">
        <v>110</v>
      </c>
      <c r="F10" s="89"/>
      <c r="G10" s="90"/>
      <c r="I10" s="1"/>
      <c r="J10" t="s">
        <v>76</v>
      </c>
    </row>
    <row r="11" spans="2:12" ht="11.4" customHeight="1" x14ac:dyDescent="0.45">
      <c r="B11" s="47"/>
      <c r="I11" s="1" t="s">
        <v>14</v>
      </c>
    </row>
    <row r="12" spans="2:12" x14ac:dyDescent="0.45">
      <c r="B12" s="77" t="s">
        <v>77</v>
      </c>
      <c r="C12" s="78"/>
      <c r="D12" s="78"/>
      <c r="E12" s="78"/>
      <c r="F12" s="78"/>
      <c r="G12" s="79"/>
      <c r="I12" s="1" t="s">
        <v>15</v>
      </c>
    </row>
    <row r="13" spans="2:12" x14ac:dyDescent="0.45">
      <c r="B13" s="68" t="s">
        <v>78</v>
      </c>
      <c r="C13" s="69"/>
      <c r="D13" s="70"/>
      <c r="E13" s="88" t="s">
        <v>59</v>
      </c>
      <c r="F13" s="89"/>
      <c r="G13" s="90"/>
      <c r="I13" s="1" t="s">
        <v>18</v>
      </c>
    </row>
    <row r="14" spans="2:12" x14ac:dyDescent="0.45">
      <c r="B14" s="68" t="s">
        <v>79</v>
      </c>
      <c r="C14" s="69"/>
      <c r="D14" s="70"/>
      <c r="E14" s="88" t="s">
        <v>59</v>
      </c>
      <c r="F14" s="89"/>
      <c r="G14" s="90"/>
    </row>
    <row r="15" spans="2:12" x14ac:dyDescent="0.45">
      <c r="B15" s="68" t="s">
        <v>80</v>
      </c>
      <c r="C15" s="69"/>
      <c r="D15" s="70"/>
      <c r="E15" s="88" t="s">
        <v>110</v>
      </c>
      <c r="F15" s="89"/>
      <c r="G15" s="90"/>
      <c r="I15" s="1"/>
    </row>
    <row r="16" spans="2:12" x14ac:dyDescent="0.45">
      <c r="B16" s="68" t="s">
        <v>81</v>
      </c>
      <c r="C16" s="69"/>
      <c r="D16" s="70"/>
      <c r="E16" s="88" t="s">
        <v>110</v>
      </c>
      <c r="F16" s="89"/>
      <c r="G16" s="90"/>
      <c r="I16" s="1"/>
    </row>
    <row r="17" spans="2:9" x14ac:dyDescent="0.45">
      <c r="B17" s="68" t="s">
        <v>82</v>
      </c>
      <c r="C17" s="69"/>
      <c r="D17" s="70"/>
      <c r="E17" s="88" t="s">
        <v>110</v>
      </c>
      <c r="F17" s="89"/>
      <c r="G17" s="90"/>
      <c r="I17" s="1"/>
    </row>
    <row r="18" spans="2:9" x14ac:dyDescent="0.45">
      <c r="B18" s="68" t="s">
        <v>83</v>
      </c>
      <c r="C18" s="69"/>
      <c r="D18" s="70"/>
      <c r="E18" s="88" t="s">
        <v>59</v>
      </c>
      <c r="F18" s="89"/>
      <c r="G18" s="90"/>
      <c r="I18" s="1"/>
    </row>
    <row r="19" spans="2:9" x14ac:dyDescent="0.45">
      <c r="B19" s="1"/>
      <c r="C19" s="1"/>
      <c r="D19" s="1"/>
      <c r="E19" s="48"/>
      <c r="F19" s="48"/>
      <c r="G19" s="48"/>
      <c r="I19" s="1"/>
    </row>
    <row r="20" spans="2:9" x14ac:dyDescent="0.45">
      <c r="B20" s="54" t="s">
        <v>112</v>
      </c>
      <c r="C20" s="54"/>
      <c r="D20" s="54"/>
      <c r="E20" s="54"/>
      <c r="F20" s="54"/>
      <c r="G20" s="54"/>
      <c r="I20" s="15" t="s">
        <v>85</v>
      </c>
    </row>
    <row r="21" spans="2:9" x14ac:dyDescent="0.45">
      <c r="B21" s="52" t="s">
        <v>8</v>
      </c>
      <c r="C21" s="52"/>
      <c r="D21" s="52"/>
      <c r="E21" s="52" t="str">
        <f>I21</f>
        <v>劣化度なし</v>
      </c>
      <c r="F21" s="52"/>
      <c r="G21" s="52"/>
      <c r="I21" s="39" t="str">
        <f>IF(COUNTIF(E9:G10,I11)&gt;=1,"緊急度Ⅰ",IF(COUNTIF(E9:G10,I12)&gt;=1,"緊急度Ⅱ",IF(COUNTIF(E9:G10,#REF!)&gt;=1,"緊急度Ⅲ","劣化度なし")))</f>
        <v>劣化度なし</v>
      </c>
    </row>
    <row r="22" spans="2:9" ht="10.199999999999999" customHeight="1" x14ac:dyDescent="0.45"/>
    <row r="23" spans="2:9" x14ac:dyDescent="0.45">
      <c r="B23" s="54" t="s">
        <v>86</v>
      </c>
      <c r="C23" s="54"/>
      <c r="D23" s="54"/>
      <c r="E23" s="54"/>
      <c r="F23" s="54"/>
      <c r="G23" s="54"/>
      <c r="I23" s="15" t="s">
        <v>85</v>
      </c>
    </row>
    <row r="24" spans="2:9" x14ac:dyDescent="0.45">
      <c r="B24" s="52" t="s">
        <v>8</v>
      </c>
      <c r="C24" s="52"/>
      <c r="D24" s="52"/>
      <c r="E24" s="52" t="str">
        <f>I24</f>
        <v>緊急度Ⅱ</v>
      </c>
      <c r="F24" s="52"/>
      <c r="G24" s="52"/>
      <c r="I24" s="39" t="str">
        <f>IF(COUNTIF(E13:G18,I11)&gt;=1,"緊急度Ⅰ",IF(COUNTIF(E13:G18,I12)&gt;=1,"緊急度Ⅱ",IF(COUNTIF(E13:G18,#REF!)&gt;=1,"緊急度Ⅲ","劣化度なし")))</f>
        <v>緊急度Ⅱ</v>
      </c>
    </row>
    <row r="25" spans="2:9" ht="14.4" customHeight="1" x14ac:dyDescent="0.45"/>
    <row r="26" spans="2:9" x14ac:dyDescent="0.45">
      <c r="B26" s="134" t="s">
        <v>113</v>
      </c>
      <c r="C26" s="134"/>
      <c r="D26" s="134"/>
      <c r="E26" s="134"/>
      <c r="F26" s="134"/>
      <c r="G26" s="134"/>
    </row>
    <row r="27" spans="2:9" x14ac:dyDescent="0.45">
      <c r="B27" s="15" t="s">
        <v>88</v>
      </c>
      <c r="C27" s="138" t="s">
        <v>89</v>
      </c>
      <c r="D27" s="138"/>
      <c r="E27" s="138" t="s">
        <v>90</v>
      </c>
      <c r="F27" s="138"/>
      <c r="G27" s="50" t="s">
        <v>91</v>
      </c>
    </row>
    <row r="28" spans="2:9" ht="40.950000000000003" customHeight="1" x14ac:dyDescent="0.45">
      <c r="B28" s="15" t="s">
        <v>92</v>
      </c>
      <c r="C28" s="135" t="s">
        <v>93</v>
      </c>
      <c r="D28" s="133"/>
      <c r="E28" s="133" t="s">
        <v>94</v>
      </c>
      <c r="F28" s="133"/>
      <c r="G28" s="49" t="s">
        <v>95</v>
      </c>
    </row>
    <row r="29" spans="2:9" ht="40.950000000000003" customHeight="1" x14ac:dyDescent="0.45">
      <c r="B29" s="50" t="s">
        <v>96</v>
      </c>
      <c r="C29" s="133" t="s">
        <v>97</v>
      </c>
      <c r="D29" s="133"/>
      <c r="E29" s="133" t="s">
        <v>98</v>
      </c>
      <c r="F29" s="133"/>
      <c r="G29" s="49" t="s">
        <v>99</v>
      </c>
    </row>
    <row r="30" spans="2:9" ht="58.2" customHeight="1" x14ac:dyDescent="0.45">
      <c r="B30" s="50" t="s">
        <v>100</v>
      </c>
      <c r="C30" s="136" t="s">
        <v>101</v>
      </c>
      <c r="D30" s="137"/>
      <c r="E30" s="136" t="s">
        <v>101</v>
      </c>
      <c r="F30" s="137"/>
      <c r="G30" s="51" t="s">
        <v>101</v>
      </c>
    </row>
    <row r="31" spans="2:9" ht="13.2" customHeight="1" x14ac:dyDescent="0.45"/>
    <row r="32" spans="2:9" x14ac:dyDescent="0.45">
      <c r="B32" s="134" t="s">
        <v>114</v>
      </c>
      <c r="C32" s="134"/>
      <c r="D32" s="134"/>
      <c r="E32" s="134"/>
      <c r="F32" s="134"/>
      <c r="G32" s="134"/>
    </row>
    <row r="33" spans="2:9" x14ac:dyDescent="0.45">
      <c r="B33" s="15" t="s">
        <v>88</v>
      </c>
      <c r="C33" s="138" t="s">
        <v>89</v>
      </c>
      <c r="D33" s="138"/>
      <c r="E33" s="138" t="s">
        <v>90</v>
      </c>
      <c r="F33" s="138"/>
      <c r="G33" s="50" t="s">
        <v>91</v>
      </c>
    </row>
    <row r="34" spans="2:9" ht="30" customHeight="1" x14ac:dyDescent="0.45">
      <c r="B34" s="15" t="s">
        <v>92</v>
      </c>
      <c r="C34" s="135" t="s">
        <v>93</v>
      </c>
      <c r="D34" s="133"/>
      <c r="E34" s="133" t="s">
        <v>103</v>
      </c>
      <c r="F34" s="133"/>
      <c r="G34" s="49" t="s">
        <v>95</v>
      </c>
    </row>
    <row r="35" spans="2:9" ht="40.200000000000003" customHeight="1" x14ac:dyDescent="0.45">
      <c r="B35" s="50" t="s">
        <v>96</v>
      </c>
      <c r="C35" s="133" t="s">
        <v>97</v>
      </c>
      <c r="D35" s="133"/>
      <c r="E35" s="133" t="s">
        <v>104</v>
      </c>
      <c r="F35" s="133"/>
      <c r="G35" s="49" t="s">
        <v>99</v>
      </c>
    </row>
    <row r="36" spans="2:9" ht="40.950000000000003" customHeight="1" x14ac:dyDescent="0.45">
      <c r="B36" s="50" t="s">
        <v>100</v>
      </c>
      <c r="C36" s="136" t="s">
        <v>101</v>
      </c>
      <c r="D36" s="137"/>
      <c r="E36" s="136" t="s">
        <v>101</v>
      </c>
      <c r="F36" s="137"/>
      <c r="G36" s="51" t="s">
        <v>101</v>
      </c>
      <c r="I36" t="s">
        <v>105</v>
      </c>
    </row>
  </sheetData>
  <sheetProtection algorithmName="SHA-512" hashValue="yIv55Qai0W9JdP+5b+dVUty58cgfRNI9k5N5L6O4sj+/I8dkeJ7X1Qp2ltbv7Sbl0+cbWu2AmCIxfiNX2xiqrA==" saltValue="24cnT1UyLVLVae0k0MUHSQ==" spinCount="100000" sheet="1" objects="1" scenarios="1"/>
  <mergeCells count="48">
    <mergeCell ref="C35:D35"/>
    <mergeCell ref="E35:F35"/>
    <mergeCell ref="C36:D36"/>
    <mergeCell ref="E36:F36"/>
    <mergeCell ref="C30:D30"/>
    <mergeCell ref="E30:F30"/>
    <mergeCell ref="B32:G32"/>
    <mergeCell ref="C33:D33"/>
    <mergeCell ref="E33:F33"/>
    <mergeCell ref="C34:D34"/>
    <mergeCell ref="E34:F34"/>
    <mergeCell ref="C29:D29"/>
    <mergeCell ref="E29:F29"/>
    <mergeCell ref="B20:G20"/>
    <mergeCell ref="B21:D21"/>
    <mergeCell ref="E21:G21"/>
    <mergeCell ref="B23:G23"/>
    <mergeCell ref="B24:D24"/>
    <mergeCell ref="E24:G24"/>
    <mergeCell ref="B26:G26"/>
    <mergeCell ref="C27:D27"/>
    <mergeCell ref="E27:F27"/>
    <mergeCell ref="C28:D28"/>
    <mergeCell ref="E28:F28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2:G12"/>
    <mergeCell ref="B1:G1"/>
    <mergeCell ref="E4:G4"/>
    <mergeCell ref="C5:D5"/>
    <mergeCell ref="F5:G5"/>
    <mergeCell ref="C6:D6"/>
    <mergeCell ref="F6:G6"/>
    <mergeCell ref="B8:G8"/>
    <mergeCell ref="B9:D9"/>
    <mergeCell ref="E9:G9"/>
    <mergeCell ref="B10:D10"/>
    <mergeCell ref="E10:G10"/>
  </mergeCells>
  <phoneticPr fontId="3"/>
  <conditionalFormatting sqref="E4:G4 C4:C5 C6:D6 E13:G18">
    <cfRule type="containsBlanks" dxfId="12" priority="3">
      <formula>LEN(TRIM(C4))=0</formula>
    </cfRule>
  </conditionalFormatting>
  <conditionalFormatting sqref="E9:G10">
    <cfRule type="containsBlanks" dxfId="11" priority="2">
      <formula>LEN(TRIM(E9))=0</formula>
    </cfRule>
  </conditionalFormatting>
  <conditionalFormatting sqref="F5:F6">
    <cfRule type="containsBlanks" dxfId="10" priority="1">
      <formula>LEN(TRIM(F5))=0</formula>
    </cfRule>
  </conditionalFormatting>
  <dataValidations count="1">
    <dataValidation type="list" allowBlank="1" showInputMessage="1" showErrorMessage="1" sqref="E9:G10 E13:G19" xr:uid="{913548A4-64D6-4724-B0CB-9F9B9C0ECD63}">
      <formula1>$I$11:$I$13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7E88-5EA1-4084-BD28-2B28FED2E699}">
  <dimension ref="B1:L38"/>
  <sheetViews>
    <sheetView view="pageBreakPreview" zoomScaleNormal="100" zoomScaleSheetLayoutView="100" workbookViewId="0">
      <selection activeCell="B20" sqref="B20:G20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296875" customWidth="1"/>
  </cols>
  <sheetData>
    <row r="1" spans="2:12" ht="19.8" customHeight="1" x14ac:dyDescent="0.45">
      <c r="B1" s="91" t="s">
        <v>0</v>
      </c>
      <c r="C1" s="92"/>
      <c r="D1" s="92"/>
      <c r="E1" s="92"/>
      <c r="F1" s="92"/>
      <c r="G1" s="92"/>
    </row>
    <row r="2" spans="2:12" ht="6" customHeight="1" x14ac:dyDescent="0.45"/>
    <row r="3" spans="2:12" x14ac:dyDescent="0.45">
      <c r="B3" t="s">
        <v>60</v>
      </c>
    </row>
    <row r="4" spans="2:12" x14ac:dyDescent="0.45">
      <c r="B4" s="5" t="s">
        <v>3</v>
      </c>
      <c r="C4" s="38"/>
      <c r="D4" s="40" t="s">
        <v>33</v>
      </c>
      <c r="E4" s="88"/>
      <c r="F4" s="89"/>
      <c r="G4" s="90"/>
      <c r="I4" s="41" t="s">
        <v>62</v>
      </c>
    </row>
    <row r="5" spans="2:12" x14ac:dyDescent="0.45">
      <c r="B5" s="40" t="s">
        <v>2</v>
      </c>
      <c r="C5" s="128"/>
      <c r="D5" s="129"/>
      <c r="E5" s="42" t="s">
        <v>58</v>
      </c>
      <c r="F5" s="130"/>
      <c r="G5" s="130"/>
    </row>
    <row r="6" spans="2:12" x14ac:dyDescent="0.45">
      <c r="B6" s="40" t="s">
        <v>47</v>
      </c>
      <c r="C6" s="131"/>
      <c r="D6" s="94"/>
      <c r="E6" s="8" t="s">
        <v>63</v>
      </c>
      <c r="F6" s="95"/>
      <c r="G6" s="95"/>
    </row>
    <row r="7" spans="2:12" ht="13.2" customHeight="1" x14ac:dyDescent="0.45">
      <c r="B7" s="43"/>
      <c r="C7" s="44"/>
      <c r="D7" s="44"/>
      <c r="E7" s="45"/>
      <c r="F7" s="46"/>
      <c r="G7" s="46"/>
      <c r="I7" s="1" t="s">
        <v>13</v>
      </c>
      <c r="J7" t="s">
        <v>64</v>
      </c>
      <c r="K7" t="s">
        <v>65</v>
      </c>
      <c r="L7" t="s">
        <v>66</v>
      </c>
    </row>
    <row r="8" spans="2:12" x14ac:dyDescent="0.45">
      <c r="B8" s="77" t="s">
        <v>67</v>
      </c>
      <c r="C8" s="78"/>
      <c r="D8" s="78"/>
      <c r="E8" s="78"/>
      <c r="F8" s="78"/>
      <c r="G8" s="79"/>
      <c r="I8" s="1"/>
      <c r="J8" t="s">
        <v>68</v>
      </c>
      <c r="K8" t="s">
        <v>69</v>
      </c>
      <c r="L8" t="s">
        <v>70</v>
      </c>
    </row>
    <row r="9" spans="2:12" x14ac:dyDescent="0.45">
      <c r="B9" s="132" t="s">
        <v>71</v>
      </c>
      <c r="C9" s="132"/>
      <c r="D9" s="132"/>
      <c r="E9" s="88"/>
      <c r="F9" s="89"/>
      <c r="G9" s="90"/>
      <c r="I9" s="1"/>
      <c r="J9" t="s">
        <v>72</v>
      </c>
      <c r="K9" t="s">
        <v>73</v>
      </c>
      <c r="L9" t="s">
        <v>74</v>
      </c>
    </row>
    <row r="10" spans="2:12" x14ac:dyDescent="0.45">
      <c r="B10" s="132" t="s">
        <v>75</v>
      </c>
      <c r="C10" s="132"/>
      <c r="D10" s="132"/>
      <c r="E10" s="88"/>
      <c r="F10" s="89"/>
      <c r="G10" s="90"/>
      <c r="I10" s="1"/>
      <c r="J10" t="s">
        <v>76</v>
      </c>
    </row>
    <row r="11" spans="2:12" ht="11.4" customHeight="1" x14ac:dyDescent="0.45">
      <c r="B11" s="47"/>
      <c r="I11" s="1" t="s">
        <v>14</v>
      </c>
    </row>
    <row r="12" spans="2:12" x14ac:dyDescent="0.45">
      <c r="B12" s="77" t="s">
        <v>77</v>
      </c>
      <c r="C12" s="78"/>
      <c r="D12" s="78"/>
      <c r="E12" s="78"/>
      <c r="F12" s="78"/>
      <c r="G12" s="79"/>
      <c r="I12" s="1" t="s">
        <v>15</v>
      </c>
    </row>
    <row r="13" spans="2:12" x14ac:dyDescent="0.45">
      <c r="B13" s="68" t="s">
        <v>78</v>
      </c>
      <c r="C13" s="69"/>
      <c r="D13" s="70"/>
      <c r="E13" s="88"/>
      <c r="F13" s="89"/>
      <c r="G13" s="90"/>
      <c r="I13" s="1" t="s">
        <v>16</v>
      </c>
    </row>
    <row r="14" spans="2:12" x14ac:dyDescent="0.45">
      <c r="B14" s="68" t="s">
        <v>79</v>
      </c>
      <c r="C14" s="69"/>
      <c r="D14" s="70"/>
      <c r="E14" s="88"/>
      <c r="F14" s="89"/>
      <c r="G14" s="90"/>
      <c r="I14" s="1" t="s">
        <v>18</v>
      </c>
    </row>
    <row r="15" spans="2:12" x14ac:dyDescent="0.45">
      <c r="B15" s="68" t="s">
        <v>80</v>
      </c>
      <c r="C15" s="69"/>
      <c r="D15" s="70"/>
      <c r="E15" s="88"/>
      <c r="F15" s="89"/>
      <c r="G15" s="90"/>
      <c r="I15" s="1"/>
    </row>
    <row r="16" spans="2:12" x14ac:dyDescent="0.45">
      <c r="B16" s="68" t="s">
        <v>81</v>
      </c>
      <c r="C16" s="69"/>
      <c r="D16" s="70"/>
      <c r="E16" s="88"/>
      <c r="F16" s="89"/>
      <c r="G16" s="90"/>
      <c r="I16" s="1"/>
    </row>
    <row r="17" spans="2:9" x14ac:dyDescent="0.45">
      <c r="B17" s="68" t="s">
        <v>82</v>
      </c>
      <c r="C17" s="69"/>
      <c r="D17" s="70"/>
      <c r="E17" s="88"/>
      <c r="F17" s="89"/>
      <c r="G17" s="90"/>
      <c r="I17" s="1"/>
    </row>
    <row r="18" spans="2:9" x14ac:dyDescent="0.45">
      <c r="B18" s="68" t="s">
        <v>83</v>
      </c>
      <c r="C18" s="69"/>
      <c r="D18" s="70"/>
      <c r="E18" s="88"/>
      <c r="F18" s="89"/>
      <c r="G18" s="90"/>
      <c r="I18" s="1"/>
    </row>
    <row r="19" spans="2:9" x14ac:dyDescent="0.45">
      <c r="B19" s="1"/>
      <c r="C19" s="1"/>
      <c r="D19" s="1"/>
      <c r="E19" s="48"/>
      <c r="F19" s="48"/>
      <c r="G19" s="48"/>
      <c r="I19" s="1"/>
    </row>
    <row r="20" spans="2:9" x14ac:dyDescent="0.45">
      <c r="B20" s="54" t="s">
        <v>84</v>
      </c>
      <c r="C20" s="54"/>
      <c r="D20" s="54"/>
      <c r="E20" s="54"/>
      <c r="F20" s="54"/>
      <c r="G20" s="54"/>
      <c r="I20" s="15" t="s">
        <v>85</v>
      </c>
    </row>
    <row r="21" spans="2:9" x14ac:dyDescent="0.45">
      <c r="B21" s="52" t="s">
        <v>8</v>
      </c>
      <c r="C21" s="52"/>
      <c r="D21" s="52"/>
      <c r="E21" s="52" t="str">
        <f>I21</f>
        <v>劣化度なし</v>
      </c>
      <c r="F21" s="52"/>
      <c r="G21" s="52"/>
      <c r="I21" s="39" t="str">
        <f>IF(COUNTIF(E9:G10,I11)&gt;=1,"緊急度Ⅰ",IF(COUNTIF(E9:G10,I12)&gt;=1,"緊急度Ⅱ",IF(COUNTIF(E9:G10,I13)&gt;=1,"緊急度Ⅲ","劣化度なし")))</f>
        <v>劣化度なし</v>
      </c>
    </row>
    <row r="22" spans="2:9" x14ac:dyDescent="0.45">
      <c r="B22" s="52" t="s">
        <v>115</v>
      </c>
      <c r="C22" s="52"/>
      <c r="D22" s="52"/>
      <c r="E22" s="128"/>
      <c r="F22" s="89"/>
      <c r="G22" s="90"/>
      <c r="I22" s="1"/>
    </row>
    <row r="23" spans="2:9" ht="10.199999999999999" customHeight="1" x14ac:dyDescent="0.45"/>
    <row r="24" spans="2:9" x14ac:dyDescent="0.45">
      <c r="B24" s="54" t="s">
        <v>86</v>
      </c>
      <c r="C24" s="54"/>
      <c r="D24" s="54"/>
      <c r="E24" s="54"/>
      <c r="F24" s="54"/>
      <c r="G24" s="54"/>
      <c r="I24" s="15" t="s">
        <v>85</v>
      </c>
    </row>
    <row r="25" spans="2:9" x14ac:dyDescent="0.45">
      <c r="B25" s="52" t="s">
        <v>8</v>
      </c>
      <c r="C25" s="52"/>
      <c r="D25" s="52"/>
      <c r="E25" s="52" t="str">
        <f>I25</f>
        <v>劣化度なし</v>
      </c>
      <c r="F25" s="52"/>
      <c r="G25" s="52"/>
      <c r="I25" s="39" t="str">
        <f>IF(COUNTIF(E13:G18,I11)&gt;=1,"緊急度Ⅰ",IF(COUNTIF(E13:G18,I12)&gt;=1,"緊急度Ⅱ",IF(COUNTIF(E13:G18,I13)&gt;=1,"緊急度Ⅲ","劣化度なし")))</f>
        <v>劣化度なし</v>
      </c>
    </row>
    <row r="26" spans="2:9" x14ac:dyDescent="0.45">
      <c r="B26" s="52" t="s">
        <v>115</v>
      </c>
      <c r="C26" s="52"/>
      <c r="D26" s="52"/>
      <c r="E26" s="128"/>
      <c r="F26" s="89"/>
      <c r="G26" s="90"/>
    </row>
    <row r="27" spans="2:9" ht="14.4" customHeight="1" x14ac:dyDescent="0.45"/>
    <row r="28" spans="2:9" x14ac:dyDescent="0.45">
      <c r="B28" s="134" t="s">
        <v>87</v>
      </c>
      <c r="C28" s="134"/>
      <c r="D28" s="134"/>
      <c r="E28" s="134"/>
      <c r="F28" s="134"/>
      <c r="G28" s="134"/>
    </row>
    <row r="29" spans="2:9" x14ac:dyDescent="0.45">
      <c r="B29" s="39" t="s">
        <v>88</v>
      </c>
      <c r="C29" s="52" t="s">
        <v>89</v>
      </c>
      <c r="D29" s="52"/>
      <c r="E29" s="52" t="s">
        <v>90</v>
      </c>
      <c r="F29" s="52"/>
      <c r="G29" s="39" t="s">
        <v>91</v>
      </c>
    </row>
    <row r="30" spans="2:9" ht="44.4" customHeight="1" x14ac:dyDescent="0.45">
      <c r="B30" s="39" t="s">
        <v>92</v>
      </c>
      <c r="C30" s="135" t="s">
        <v>93</v>
      </c>
      <c r="D30" s="133"/>
      <c r="E30" s="133" t="s">
        <v>94</v>
      </c>
      <c r="F30" s="133"/>
      <c r="G30" s="49" t="s">
        <v>95</v>
      </c>
    </row>
    <row r="31" spans="2:9" ht="44.4" customHeight="1" x14ac:dyDescent="0.45">
      <c r="B31" s="39" t="s">
        <v>96</v>
      </c>
      <c r="C31" s="133" t="s">
        <v>97</v>
      </c>
      <c r="D31" s="133"/>
      <c r="E31" s="133" t="s">
        <v>98</v>
      </c>
      <c r="F31" s="133"/>
      <c r="G31" s="49" t="s">
        <v>99</v>
      </c>
    </row>
    <row r="32" spans="2:9" ht="61.8" customHeight="1" x14ac:dyDescent="0.45">
      <c r="B32" s="39" t="s">
        <v>116</v>
      </c>
      <c r="C32" s="133" t="s">
        <v>117</v>
      </c>
      <c r="D32" s="133"/>
      <c r="E32" s="133" t="s">
        <v>118</v>
      </c>
      <c r="F32" s="133"/>
      <c r="G32" s="49" t="s">
        <v>119</v>
      </c>
    </row>
    <row r="33" spans="2:9" ht="13.2" customHeight="1" x14ac:dyDescent="0.45"/>
    <row r="34" spans="2:9" x14ac:dyDescent="0.45">
      <c r="B34" s="134" t="s">
        <v>102</v>
      </c>
      <c r="C34" s="134"/>
      <c r="D34" s="134"/>
      <c r="E34" s="134"/>
      <c r="F34" s="134"/>
      <c r="G34" s="134"/>
    </row>
    <row r="35" spans="2:9" x14ac:dyDescent="0.45">
      <c r="B35" s="39" t="s">
        <v>88</v>
      </c>
      <c r="C35" s="52" t="s">
        <v>89</v>
      </c>
      <c r="D35" s="52"/>
      <c r="E35" s="52" t="s">
        <v>90</v>
      </c>
      <c r="F35" s="52"/>
      <c r="G35" s="39" t="s">
        <v>91</v>
      </c>
    </row>
    <row r="36" spans="2:9" ht="30" customHeight="1" x14ac:dyDescent="0.45">
      <c r="B36" s="39" t="s">
        <v>92</v>
      </c>
      <c r="C36" s="135" t="s">
        <v>93</v>
      </c>
      <c r="D36" s="133"/>
      <c r="E36" s="133" t="s">
        <v>103</v>
      </c>
      <c r="F36" s="133"/>
      <c r="G36" s="49" t="s">
        <v>95</v>
      </c>
    </row>
    <row r="37" spans="2:9" ht="47.4" customHeight="1" x14ac:dyDescent="0.45">
      <c r="B37" s="39" t="s">
        <v>96</v>
      </c>
      <c r="C37" s="133" t="s">
        <v>97</v>
      </c>
      <c r="D37" s="133"/>
      <c r="E37" s="133" t="s">
        <v>104</v>
      </c>
      <c r="F37" s="133"/>
      <c r="G37" s="49" t="s">
        <v>99</v>
      </c>
    </row>
    <row r="38" spans="2:9" ht="46.8" customHeight="1" x14ac:dyDescent="0.45">
      <c r="B38" s="39" t="s">
        <v>116</v>
      </c>
      <c r="C38" s="133" t="s">
        <v>117</v>
      </c>
      <c r="D38" s="133"/>
      <c r="E38" s="133" t="s">
        <v>120</v>
      </c>
      <c r="F38" s="133"/>
      <c r="G38" s="49" t="s">
        <v>119</v>
      </c>
      <c r="I38" t="s">
        <v>105</v>
      </c>
    </row>
  </sheetData>
  <mergeCells count="52">
    <mergeCell ref="C38:D38"/>
    <mergeCell ref="E38:F38"/>
    <mergeCell ref="B34:G34"/>
    <mergeCell ref="C35:D35"/>
    <mergeCell ref="E35:F35"/>
    <mergeCell ref="C36:D36"/>
    <mergeCell ref="E36:F36"/>
    <mergeCell ref="C37:D37"/>
    <mergeCell ref="E37:F37"/>
    <mergeCell ref="C30:D30"/>
    <mergeCell ref="E30:F30"/>
    <mergeCell ref="C31:D31"/>
    <mergeCell ref="E31:F31"/>
    <mergeCell ref="C32:D32"/>
    <mergeCell ref="E32:F32"/>
    <mergeCell ref="C29:D29"/>
    <mergeCell ref="E29:F29"/>
    <mergeCell ref="B20:G20"/>
    <mergeCell ref="B21:D21"/>
    <mergeCell ref="E21:G21"/>
    <mergeCell ref="B22:D22"/>
    <mergeCell ref="E22:G22"/>
    <mergeCell ref="B24:G24"/>
    <mergeCell ref="B25:D25"/>
    <mergeCell ref="E25:G25"/>
    <mergeCell ref="B26:D26"/>
    <mergeCell ref="E26:G26"/>
    <mergeCell ref="B28:G28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2:G12"/>
    <mergeCell ref="B1:G1"/>
    <mergeCell ref="E4:G4"/>
    <mergeCell ref="C5:D5"/>
    <mergeCell ref="F5:G5"/>
    <mergeCell ref="C6:D6"/>
    <mergeCell ref="F6:G6"/>
    <mergeCell ref="B8:G8"/>
    <mergeCell ref="B9:D9"/>
    <mergeCell ref="E9:G9"/>
    <mergeCell ref="B10:D10"/>
    <mergeCell ref="E10:G10"/>
  </mergeCells>
  <phoneticPr fontId="3"/>
  <conditionalFormatting sqref="E4:G4 C4:C5 C6:D6 E13:G18">
    <cfRule type="containsBlanks" dxfId="9" priority="5">
      <formula>LEN(TRIM(C4))=0</formula>
    </cfRule>
  </conditionalFormatting>
  <conditionalFormatting sqref="E9:G10">
    <cfRule type="containsBlanks" dxfId="8" priority="4">
      <formula>LEN(TRIM(E9))=0</formula>
    </cfRule>
  </conditionalFormatting>
  <conditionalFormatting sqref="E22:G22">
    <cfRule type="containsBlanks" dxfId="7" priority="3">
      <formula>LEN(TRIM(E22))=0</formula>
    </cfRule>
  </conditionalFormatting>
  <conditionalFormatting sqref="E26:G26">
    <cfRule type="containsBlanks" dxfId="6" priority="2">
      <formula>LEN(TRIM(E26))=0</formula>
    </cfRule>
  </conditionalFormatting>
  <conditionalFormatting sqref="F5:F6">
    <cfRule type="containsBlanks" dxfId="5" priority="1">
      <formula>LEN(TRIM(F5))=0</formula>
    </cfRule>
  </conditionalFormatting>
  <dataValidations count="1">
    <dataValidation type="list" allowBlank="1" showInputMessage="1" showErrorMessage="1" sqref="E9:G10 E13:G19" xr:uid="{B6BD3884-27DB-41B4-A586-293218C1CE19}">
      <formula1>$I$11:$I$14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7249-7EAA-43E3-A986-7ABAF92F1EF1}">
  <dimension ref="B1:L38"/>
  <sheetViews>
    <sheetView view="pageBreakPreview" zoomScaleNormal="100" zoomScaleSheetLayoutView="100" workbookViewId="0">
      <selection activeCell="B1" sqref="B1:G1"/>
    </sheetView>
  </sheetViews>
  <sheetFormatPr defaultRowHeight="18" x14ac:dyDescent="0.45"/>
  <cols>
    <col min="1" max="1" width="2.59765625" customWidth="1"/>
    <col min="2" max="2" width="13.59765625" customWidth="1"/>
    <col min="3" max="3" width="9.59765625" customWidth="1"/>
    <col min="4" max="5" width="13.59765625" customWidth="1"/>
    <col min="6" max="6" width="9.59765625" customWidth="1"/>
    <col min="7" max="7" width="13.59765625" customWidth="1"/>
    <col min="8" max="8" width="2.59765625" customWidth="1"/>
    <col min="9" max="9" width="22.296875" customWidth="1"/>
  </cols>
  <sheetData>
    <row r="1" spans="2:12" ht="19.8" customHeight="1" x14ac:dyDescent="0.45">
      <c r="B1" s="91" t="s">
        <v>106</v>
      </c>
      <c r="C1" s="92"/>
      <c r="D1" s="92"/>
      <c r="E1" s="92"/>
      <c r="F1" s="92"/>
      <c r="G1" s="92"/>
    </row>
    <row r="2" spans="2:12" ht="6" customHeight="1" x14ac:dyDescent="0.45"/>
    <row r="3" spans="2:12" x14ac:dyDescent="0.45">
      <c r="B3" t="s">
        <v>107</v>
      </c>
    </row>
    <row r="4" spans="2:12" x14ac:dyDescent="0.45">
      <c r="B4" s="5" t="s">
        <v>3</v>
      </c>
      <c r="C4" s="38" t="s">
        <v>42</v>
      </c>
      <c r="D4" s="40" t="s">
        <v>33</v>
      </c>
      <c r="E4" s="88" t="s">
        <v>121</v>
      </c>
      <c r="F4" s="89"/>
      <c r="G4" s="90"/>
      <c r="I4" s="41" t="s">
        <v>62</v>
      </c>
    </row>
    <row r="5" spans="2:12" x14ac:dyDescent="0.45">
      <c r="B5" s="40" t="s">
        <v>2</v>
      </c>
      <c r="C5" s="128" t="s">
        <v>55</v>
      </c>
      <c r="D5" s="129"/>
      <c r="E5" s="42" t="s">
        <v>58</v>
      </c>
      <c r="F5" s="130" t="s">
        <v>56</v>
      </c>
      <c r="G5" s="130"/>
    </row>
    <row r="6" spans="2:12" x14ac:dyDescent="0.45">
      <c r="B6" s="40" t="s">
        <v>47</v>
      </c>
      <c r="C6" s="131">
        <v>28244</v>
      </c>
      <c r="D6" s="94"/>
      <c r="E6" s="8" t="s">
        <v>63</v>
      </c>
      <c r="F6" s="95">
        <v>200000039028</v>
      </c>
      <c r="G6" s="95"/>
    </row>
    <row r="7" spans="2:12" ht="13.2" customHeight="1" x14ac:dyDescent="0.45">
      <c r="B7" s="43"/>
      <c r="C7" s="44"/>
      <c r="D7" s="44"/>
      <c r="E7" s="45"/>
      <c r="F7" s="46"/>
      <c r="G7" s="46"/>
      <c r="I7" s="1" t="s">
        <v>13</v>
      </c>
      <c r="J7" t="s">
        <v>64</v>
      </c>
      <c r="K7" t="s">
        <v>65</v>
      </c>
      <c r="L7" t="s">
        <v>66</v>
      </c>
    </row>
    <row r="8" spans="2:12" x14ac:dyDescent="0.45">
      <c r="B8" s="77" t="s">
        <v>109</v>
      </c>
      <c r="C8" s="78"/>
      <c r="D8" s="78"/>
      <c r="E8" s="78"/>
      <c r="F8" s="78"/>
      <c r="G8" s="79"/>
      <c r="I8" s="1"/>
      <c r="J8" t="s">
        <v>68</v>
      </c>
      <c r="K8" t="s">
        <v>69</v>
      </c>
      <c r="L8" t="s">
        <v>70</v>
      </c>
    </row>
    <row r="9" spans="2:12" x14ac:dyDescent="0.45">
      <c r="B9" s="132" t="s">
        <v>71</v>
      </c>
      <c r="C9" s="132"/>
      <c r="D9" s="132"/>
      <c r="E9" s="88" t="s">
        <v>46</v>
      </c>
      <c r="F9" s="89"/>
      <c r="G9" s="90"/>
      <c r="I9" s="1"/>
      <c r="J9" t="s">
        <v>72</v>
      </c>
      <c r="K9" t="s">
        <v>73</v>
      </c>
      <c r="L9" t="s">
        <v>74</v>
      </c>
    </row>
    <row r="10" spans="2:12" x14ac:dyDescent="0.45">
      <c r="B10" s="132" t="s">
        <v>111</v>
      </c>
      <c r="C10" s="132"/>
      <c r="D10" s="132"/>
      <c r="E10" s="88" t="s">
        <v>46</v>
      </c>
      <c r="F10" s="89"/>
      <c r="G10" s="90"/>
      <c r="I10" s="1"/>
      <c r="J10" t="s">
        <v>76</v>
      </c>
    </row>
    <row r="11" spans="2:12" ht="11.4" customHeight="1" x14ac:dyDescent="0.45">
      <c r="B11" s="47"/>
      <c r="I11" s="1" t="s">
        <v>14</v>
      </c>
    </row>
    <row r="12" spans="2:12" x14ac:dyDescent="0.45">
      <c r="B12" s="77" t="s">
        <v>77</v>
      </c>
      <c r="C12" s="78"/>
      <c r="D12" s="78"/>
      <c r="E12" s="78"/>
      <c r="F12" s="78"/>
      <c r="G12" s="79"/>
      <c r="I12" s="1" t="s">
        <v>15</v>
      </c>
    </row>
    <row r="13" spans="2:12" x14ac:dyDescent="0.45">
      <c r="B13" s="68" t="s">
        <v>78</v>
      </c>
      <c r="C13" s="69"/>
      <c r="D13" s="70"/>
      <c r="E13" s="88" t="s">
        <v>46</v>
      </c>
      <c r="F13" s="89"/>
      <c r="G13" s="90"/>
      <c r="I13" s="1" t="s">
        <v>16</v>
      </c>
    </row>
    <row r="14" spans="2:12" x14ac:dyDescent="0.45">
      <c r="B14" s="68" t="s">
        <v>79</v>
      </c>
      <c r="C14" s="69"/>
      <c r="D14" s="70"/>
      <c r="E14" s="88" t="s">
        <v>46</v>
      </c>
      <c r="F14" s="89"/>
      <c r="G14" s="90"/>
      <c r="I14" s="1" t="s">
        <v>18</v>
      </c>
    </row>
    <row r="15" spans="2:12" x14ac:dyDescent="0.45">
      <c r="B15" s="68" t="s">
        <v>80</v>
      </c>
      <c r="C15" s="69"/>
      <c r="D15" s="70"/>
      <c r="E15" s="88" t="s">
        <v>46</v>
      </c>
      <c r="F15" s="89"/>
      <c r="G15" s="90"/>
      <c r="I15" s="1"/>
    </row>
    <row r="16" spans="2:12" x14ac:dyDescent="0.45">
      <c r="B16" s="68" t="s">
        <v>81</v>
      </c>
      <c r="C16" s="69"/>
      <c r="D16" s="70"/>
      <c r="E16" s="88" t="s">
        <v>59</v>
      </c>
      <c r="F16" s="89"/>
      <c r="G16" s="90"/>
      <c r="I16" s="1"/>
    </row>
    <row r="17" spans="2:9" x14ac:dyDescent="0.45">
      <c r="B17" s="68" t="s">
        <v>82</v>
      </c>
      <c r="C17" s="69"/>
      <c r="D17" s="70"/>
      <c r="E17" s="88" t="s">
        <v>46</v>
      </c>
      <c r="F17" s="89"/>
      <c r="G17" s="90"/>
      <c r="I17" s="1"/>
    </row>
    <row r="18" spans="2:9" x14ac:dyDescent="0.45">
      <c r="B18" s="68" t="s">
        <v>83</v>
      </c>
      <c r="C18" s="69"/>
      <c r="D18" s="70"/>
      <c r="E18" s="88" t="s">
        <v>46</v>
      </c>
      <c r="F18" s="89"/>
      <c r="G18" s="90"/>
      <c r="I18" s="1"/>
    </row>
    <row r="19" spans="2:9" x14ac:dyDescent="0.45">
      <c r="B19" s="1"/>
      <c r="C19" s="1"/>
      <c r="D19" s="1"/>
      <c r="E19" s="48"/>
      <c r="F19" s="48"/>
      <c r="G19" s="48"/>
      <c r="I19" s="1"/>
    </row>
    <row r="20" spans="2:9" x14ac:dyDescent="0.45">
      <c r="B20" s="54" t="s">
        <v>112</v>
      </c>
      <c r="C20" s="54"/>
      <c r="D20" s="54"/>
      <c r="E20" s="54"/>
      <c r="F20" s="54"/>
      <c r="G20" s="54"/>
      <c r="I20" s="15" t="s">
        <v>85</v>
      </c>
    </row>
    <row r="21" spans="2:9" x14ac:dyDescent="0.45">
      <c r="B21" s="52" t="s">
        <v>8</v>
      </c>
      <c r="C21" s="52"/>
      <c r="D21" s="52"/>
      <c r="E21" s="52" t="str">
        <f>I21</f>
        <v>緊急度Ⅲ</v>
      </c>
      <c r="F21" s="52"/>
      <c r="G21" s="52"/>
      <c r="I21" s="39" t="str">
        <f>IF(COUNTIF(E9:G10,I11)&gt;=1,"緊急度Ⅰ",IF(COUNTIF(E9:G10,I12)&gt;=1,"緊急度Ⅱ",IF(COUNTIF(E9:G10,I13)&gt;=1,"緊急度Ⅲ","劣化度なし")))</f>
        <v>緊急度Ⅲ</v>
      </c>
    </row>
    <row r="22" spans="2:9" x14ac:dyDescent="0.45">
      <c r="B22" s="52" t="s">
        <v>115</v>
      </c>
      <c r="C22" s="52"/>
      <c r="D22" s="52"/>
      <c r="E22" s="128" t="s">
        <v>122</v>
      </c>
      <c r="F22" s="89"/>
      <c r="G22" s="90"/>
      <c r="I22" s="1"/>
    </row>
    <row r="23" spans="2:9" ht="10.199999999999999" customHeight="1" x14ac:dyDescent="0.45"/>
    <row r="24" spans="2:9" x14ac:dyDescent="0.45">
      <c r="B24" s="54" t="s">
        <v>86</v>
      </c>
      <c r="C24" s="54"/>
      <c r="D24" s="54"/>
      <c r="E24" s="54"/>
      <c r="F24" s="54"/>
      <c r="G24" s="54"/>
      <c r="I24" s="15" t="s">
        <v>85</v>
      </c>
    </row>
    <row r="25" spans="2:9" x14ac:dyDescent="0.45">
      <c r="B25" s="52" t="s">
        <v>8</v>
      </c>
      <c r="C25" s="52"/>
      <c r="D25" s="52"/>
      <c r="E25" s="52" t="str">
        <f>I25</f>
        <v>緊急度Ⅱ</v>
      </c>
      <c r="F25" s="52"/>
      <c r="G25" s="52"/>
      <c r="I25" s="39" t="str">
        <f>IF(COUNTIF(E13:G18,I11)&gt;=1,"緊急度Ⅰ",IF(COUNTIF(E13:G18,I12)&gt;=1,"緊急度Ⅱ",IF(COUNTIF(E13:G18,I13)&gt;=1,"緊急度Ⅲ","劣化度なし")))</f>
        <v>緊急度Ⅱ</v>
      </c>
    </row>
    <row r="26" spans="2:9" x14ac:dyDescent="0.45">
      <c r="B26" s="52" t="s">
        <v>115</v>
      </c>
      <c r="C26" s="52"/>
      <c r="D26" s="52"/>
      <c r="E26" s="128" t="s">
        <v>122</v>
      </c>
      <c r="F26" s="89"/>
      <c r="G26" s="90"/>
    </row>
    <row r="27" spans="2:9" ht="14.4" customHeight="1" x14ac:dyDescent="0.45"/>
    <row r="28" spans="2:9" x14ac:dyDescent="0.45">
      <c r="B28" s="134" t="s">
        <v>113</v>
      </c>
      <c r="C28" s="134"/>
      <c r="D28" s="134"/>
      <c r="E28" s="134"/>
      <c r="F28" s="134"/>
      <c r="G28" s="134"/>
    </row>
    <row r="29" spans="2:9" x14ac:dyDescent="0.45">
      <c r="B29" s="15" t="s">
        <v>88</v>
      </c>
      <c r="C29" s="138" t="s">
        <v>89</v>
      </c>
      <c r="D29" s="138"/>
      <c r="E29" s="138" t="s">
        <v>90</v>
      </c>
      <c r="F29" s="138"/>
      <c r="G29" s="50" t="s">
        <v>91</v>
      </c>
    </row>
    <row r="30" spans="2:9" ht="40.950000000000003" customHeight="1" x14ac:dyDescent="0.45">
      <c r="B30" s="15" t="s">
        <v>92</v>
      </c>
      <c r="C30" s="135" t="s">
        <v>93</v>
      </c>
      <c r="D30" s="133"/>
      <c r="E30" s="133" t="s">
        <v>94</v>
      </c>
      <c r="F30" s="133"/>
      <c r="G30" s="49" t="s">
        <v>95</v>
      </c>
    </row>
    <row r="31" spans="2:9" ht="40.950000000000003" customHeight="1" x14ac:dyDescent="0.45">
      <c r="B31" s="50" t="s">
        <v>96</v>
      </c>
      <c r="C31" s="133" t="s">
        <v>97</v>
      </c>
      <c r="D31" s="133"/>
      <c r="E31" s="133" t="s">
        <v>98</v>
      </c>
      <c r="F31" s="133"/>
      <c r="G31" s="49" t="s">
        <v>99</v>
      </c>
    </row>
    <row r="32" spans="2:9" ht="58.2" customHeight="1" x14ac:dyDescent="0.45">
      <c r="B32" s="50" t="s">
        <v>116</v>
      </c>
      <c r="C32" s="133" t="s">
        <v>117</v>
      </c>
      <c r="D32" s="133"/>
      <c r="E32" s="133" t="s">
        <v>118</v>
      </c>
      <c r="F32" s="133"/>
      <c r="G32" s="49" t="s">
        <v>119</v>
      </c>
    </row>
    <row r="33" spans="2:9" ht="13.2" customHeight="1" x14ac:dyDescent="0.45"/>
    <row r="34" spans="2:9" x14ac:dyDescent="0.45">
      <c r="B34" s="134" t="s">
        <v>114</v>
      </c>
      <c r="C34" s="134"/>
      <c r="D34" s="134"/>
      <c r="E34" s="134"/>
      <c r="F34" s="134"/>
      <c r="G34" s="134"/>
    </row>
    <row r="35" spans="2:9" x14ac:dyDescent="0.45">
      <c r="B35" s="15" t="s">
        <v>88</v>
      </c>
      <c r="C35" s="138" t="s">
        <v>89</v>
      </c>
      <c r="D35" s="138"/>
      <c r="E35" s="138" t="s">
        <v>90</v>
      </c>
      <c r="F35" s="138"/>
      <c r="G35" s="50" t="s">
        <v>91</v>
      </c>
    </row>
    <row r="36" spans="2:9" ht="30" customHeight="1" x14ac:dyDescent="0.45">
      <c r="B36" s="15" t="s">
        <v>92</v>
      </c>
      <c r="C36" s="135" t="s">
        <v>93</v>
      </c>
      <c r="D36" s="133"/>
      <c r="E36" s="133" t="s">
        <v>103</v>
      </c>
      <c r="F36" s="133"/>
      <c r="G36" s="49" t="s">
        <v>95</v>
      </c>
    </row>
    <row r="37" spans="2:9" ht="40.200000000000003" customHeight="1" x14ac:dyDescent="0.45">
      <c r="B37" s="50" t="s">
        <v>96</v>
      </c>
      <c r="C37" s="133" t="s">
        <v>97</v>
      </c>
      <c r="D37" s="133"/>
      <c r="E37" s="133" t="s">
        <v>104</v>
      </c>
      <c r="F37" s="133"/>
      <c r="G37" s="49" t="s">
        <v>99</v>
      </c>
    </row>
    <row r="38" spans="2:9" ht="40.799999999999997" customHeight="1" x14ac:dyDescent="0.45">
      <c r="B38" s="50" t="s">
        <v>116</v>
      </c>
      <c r="C38" s="133" t="s">
        <v>117</v>
      </c>
      <c r="D38" s="133"/>
      <c r="E38" s="133" t="s">
        <v>120</v>
      </c>
      <c r="F38" s="133"/>
      <c r="G38" s="49" t="s">
        <v>119</v>
      </c>
      <c r="I38" t="s">
        <v>105</v>
      </c>
    </row>
  </sheetData>
  <mergeCells count="52">
    <mergeCell ref="C38:D38"/>
    <mergeCell ref="E38:F38"/>
    <mergeCell ref="B34:G34"/>
    <mergeCell ref="C35:D35"/>
    <mergeCell ref="E35:F35"/>
    <mergeCell ref="C36:D36"/>
    <mergeCell ref="E36:F36"/>
    <mergeCell ref="C37:D37"/>
    <mergeCell ref="E37:F37"/>
    <mergeCell ref="C30:D30"/>
    <mergeCell ref="E30:F30"/>
    <mergeCell ref="C31:D31"/>
    <mergeCell ref="E31:F31"/>
    <mergeCell ref="C32:D32"/>
    <mergeCell ref="E32:F32"/>
    <mergeCell ref="C29:D29"/>
    <mergeCell ref="E29:F29"/>
    <mergeCell ref="B20:G20"/>
    <mergeCell ref="B21:D21"/>
    <mergeCell ref="E21:G21"/>
    <mergeCell ref="B22:D22"/>
    <mergeCell ref="E22:G22"/>
    <mergeCell ref="B24:G24"/>
    <mergeCell ref="B25:D25"/>
    <mergeCell ref="E25:G25"/>
    <mergeCell ref="B26:D26"/>
    <mergeCell ref="E26:G26"/>
    <mergeCell ref="B28:G28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2:G12"/>
    <mergeCell ref="B1:G1"/>
    <mergeCell ref="E4:G4"/>
    <mergeCell ref="C5:D5"/>
    <mergeCell ref="F5:G5"/>
    <mergeCell ref="C6:D6"/>
    <mergeCell ref="F6:G6"/>
    <mergeCell ref="B8:G8"/>
    <mergeCell ref="B9:D9"/>
    <mergeCell ref="E9:G9"/>
    <mergeCell ref="B10:D10"/>
    <mergeCell ref="E10:G10"/>
  </mergeCells>
  <phoneticPr fontId="3"/>
  <conditionalFormatting sqref="E4:G4 C4:C5 C6:D6 E13:G18">
    <cfRule type="containsBlanks" dxfId="4" priority="5">
      <formula>LEN(TRIM(C4))=0</formula>
    </cfRule>
  </conditionalFormatting>
  <conditionalFormatting sqref="E9:G10">
    <cfRule type="containsBlanks" dxfId="3" priority="4">
      <formula>LEN(TRIM(E9))=0</formula>
    </cfRule>
  </conditionalFormatting>
  <conditionalFormatting sqref="E22:G22">
    <cfRule type="containsBlanks" dxfId="2" priority="3">
      <formula>LEN(TRIM(E22))=0</formula>
    </cfRule>
  </conditionalFormatting>
  <conditionalFormatting sqref="E26:G26">
    <cfRule type="containsBlanks" dxfId="1" priority="2">
      <formula>LEN(TRIM(E26))=0</formula>
    </cfRule>
  </conditionalFormatting>
  <conditionalFormatting sqref="F5:F6">
    <cfRule type="containsBlanks" dxfId="0" priority="1">
      <formula>LEN(TRIM(F5))=0</formula>
    </cfRule>
  </conditionalFormatting>
  <dataValidations count="1">
    <dataValidation type="list" allowBlank="1" showInputMessage="1" showErrorMessage="1" sqref="E9:G10 E13:G19" xr:uid="{FA291C46-DAA7-4E8B-9475-06B67B97A39F}">
      <formula1>$I$11:$I$14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【調査】判定表（HP管）</vt:lpstr>
      <vt:lpstr>【調査】判定表（塩ビ）</vt:lpstr>
      <vt:lpstr>【調査】判定表（HP管） (記載例)</vt:lpstr>
      <vt:lpstr>【点検】判定表（マンホール)</vt:lpstr>
      <vt:lpstr>【点検】判定表（マンホール)（記入例)</vt:lpstr>
      <vt:lpstr>【腐食環境点検】判定表（マンホール)</vt:lpstr>
      <vt:lpstr>【腐食環境点検】判定表（記入例)</vt:lpstr>
      <vt:lpstr>'【調査】判定表（HP管）'!Print_Area</vt:lpstr>
      <vt:lpstr>'【調査】判定表（HP管） (記載例)'!Print_Area</vt:lpstr>
      <vt:lpstr>'【調査】判定表（塩ビ）'!Print_Area</vt:lpstr>
      <vt:lpstr>'【点検】判定表（マンホール)'!Print_Area</vt:lpstr>
      <vt:lpstr>'【点検】判定表（マンホール)（記入例)'!Print_Area</vt:lpstr>
      <vt:lpstr>'【腐食環境点検】判定表（マンホール)'!Print_Area</vt:lpstr>
      <vt:lpstr>'【腐食環境点検】判定表（記入例)'!Print_Area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西宮市役所</dc:creator>
  <cp:lastModifiedBy>西宮市</cp:lastModifiedBy>
  <cp:lastPrinted>2025-04-21T08:31:54Z</cp:lastPrinted>
  <dcterms:created xsi:type="dcterms:W3CDTF">2022-05-12T05:26:31Z</dcterms:created>
  <dcterms:modified xsi:type="dcterms:W3CDTF">2026-04-09T00:46:45Z</dcterms:modified>
</cp:coreProperties>
</file>